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<sst xmlns="http://schemas.openxmlformats.org/spreadsheetml/2006/main" count="190" uniqueCount="175">
  <si>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</si>
  <si>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</si>
  <si>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</si>
  <si>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</si>
  <si>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</si>
  <si>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</si>
  <si>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</si>
  <si>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</si>
  <si>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</si>
  <si>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</si>
  <si>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</si>
  <si>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</si>
  <si>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</si>
  <si>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</si>
  <si>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</si>
  <si>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</si>
  <si>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</si>
  <si>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</si>
  <si>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</si>
  <si>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</si>
  <si>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</si>
  <si>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</si>
  <si>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</si>
  <si>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</si>
  <si>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</si>
  <si>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</si>
  <si>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</si>
  <si>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</si>
  <si>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</si>
  <si>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</si>
  <si>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</si>
  <si>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ООСО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</si>
  <si>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</si>
  <si>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</si>
  <si>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</si>
  <si>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</si>
  <si>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</si>
  <si>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</si>
  <si>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</si>
  <si>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Превоз радника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</si>
  <si>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</si>
  <si>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</si>
  <si>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</si>
  <si>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</si>
  <si>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</si>
  <si>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</si>
  <si>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</si>
  <si>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</si>
  <si>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</si>
  <si>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</si>
  <si>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</si>
  <si>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</si>
  <si>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</si>
  <si>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</si>
  <si>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</si>
  <si>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</si>
  <si>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</si>
  <si>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</si>
  <si>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</si>
  <si>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</si>
  <si>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</si>
  <si>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</si>
  <si>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</si>
  <si>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</si>
  <si>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</si>
  <si>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</si>
  <si>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</si>
  <si>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</si>
  <si>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</si>
  <si>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</si>
  <si>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</si>
  <si>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</si>
  <si>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</si>
  <si>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</si>
  <si>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</si>
  <si>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</si>
  <si>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</si>
  <si>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</si>
  <si>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</si>
  <si>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Превоз радника 415100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</si>
  <si>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</si>
  <si>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</si>
  <si>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</si>
  <si>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</si>
  <si>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</si>
  <si>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Негативне курсне разлике 444100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</si>
  <si>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</si>
  <si>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</si>
  <si>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</si>
  <si>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</si>
  <si>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</si>
  <si>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</si>
  <si>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</si>
  <si>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</si>
  <si>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</si>
  <si>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</si>
  <si>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</si>
  <si>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</si>
  <si>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</si>
  <si>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</si>
  <si>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</si>
  <si>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</si>
  <si>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</si>
  <si>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</si>
  <si>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</si>
  <si>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</si>
  <si>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</si>
  <si>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</si>
  <si>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</si>
  <si>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</si>
  <si>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</si>
  <si>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</si>
  <si>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</si>
  <si>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</si>
  <si>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</si>
  <si>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</si>
  <si>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</si>
  <si>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</si>
  <si>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</si>
  <si>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</si>
  <si>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</si>
  <si>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</si>
  <si>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</si>
  <si>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</si>
  <si>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</si>
  <si>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</si>
  <si>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</si>
  <si>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</si>
  <si>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</si>
  <si>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</si>
  <si>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</si>
  <si>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</si>
  <si>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</si>
  <si>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</si>
  <si>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</si>
  <si>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</si>
  <si>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</si>
  <si>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</si>
  <si>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</si>
  <si>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</si>
  <si>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</si>
  <si>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</si>
  <si>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</si>
  <si>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</si>
  <si>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</si>
  <si>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</si>
  <si>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</si>
  <si>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</si>
  <si>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</si>
  <si>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</si>
  <si>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13.1.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</si>
  <si>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</si>
  <si>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</si>
  <si>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</si>
  <si>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</si>
  <si>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</si>
  <si>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</si>
  <si>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</si>
  <si>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</si>
  <si>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</si>
  <si>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1.2.3.</t>
  </si>
  <si>
    <t>Доприноси за незапосленост 412300</t>
  </si>
  <si>
    <t>2.5.</t>
  </si>
  <si>
    <t>Опрема за производњу, моторна, непокретна и немоторна опрема</t>
  </si>
  <si>
    <t xml:space="preserve">Пренос из 2017 </t>
  </si>
  <si>
    <t>Пренос средстава из 2017 у 2018 год.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</si>
  <si>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</si>
  <si>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</si>
  <si>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</si>
  <si>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2.6.</t>
  </si>
  <si>
    <t>Књижевна и уметнчка дела 515120</t>
  </si>
  <si>
    <t>ПРОЈЕКТОВАНИ БИЛАНС УСПЕХА ЗА 2018.ГОД - ДОПУНА БРОЈ 3</t>
  </si>
  <si>
    <t>16..</t>
  </si>
  <si>
    <t>Отплата камата домаим јавним финфнсијским институцијама 441300</t>
  </si>
  <si>
    <t>16.1.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</si>
</sst>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4" fillId="39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PageLayoutView="0" workbookViewId="0" topLeftCell="A91">
      <selection activeCell="H51" sqref="H51"/>
    </sheetView>
  </sheetViews>
  <sheetFormatPr defaultColWidth="9.140625" defaultRowHeight="12.75"/>
  <cols>
    <col min="1" max="1" width="6.421875" style="2" customWidth="1"/>
    <col min="2" max="2" width="46.421875" style="2" customWidth="1"/>
    <col min="3" max="3" width="14.7109375" style="2" customWidth="1"/>
    <col min="4" max="4" width="11.57421875" style="2" customWidth="1"/>
    <col min="5" max="5" width="13.140625" style="2" customWidth="1"/>
    <col min="6" max="6" width="11.421875" style="2" customWidth="1"/>
    <col min="7" max="7" width="12.8515625" style="2" customWidth="1"/>
    <col min="8" max="8" width="11.57421875" style="2" customWidth="1"/>
    <col min="9" max="9" width="15.28125" style="2" customWidth="1"/>
    <col min="10" max="10" width="12.00390625" style="2" bestFit="1" customWidth="1"/>
    <col min="11" max="16384" width="9.140625" style="2" customWidth="1"/>
  </cols>
  <sheetData>
    <row r="1" spans="1:8" ht="21.75" customHeight="1">
      <c r="A1" s="1"/>
      <c r="B1" s="64" t="s">
        <v>171</v>
      </c>
      <c r="C1" s="64"/>
      <c r="H1" s="2" t="s">
        <v>55</v>
      </c>
    </row>
    <row r="2" spans="1:8" ht="22.5" customHeight="1">
      <c r="A2" s="3" t="s">
        <v>28</v>
      </c>
      <c r="B2" s="4" t="s">
        <v>29</v>
      </c>
      <c r="C2" s="3" t="s">
        <v>54</v>
      </c>
      <c r="D2" s="3" t="s">
        <v>30</v>
      </c>
      <c r="E2" s="3" t="s">
        <v>31</v>
      </c>
      <c r="F2" s="3" t="s">
        <v>127</v>
      </c>
      <c r="G2" s="3" t="s">
        <v>32</v>
      </c>
      <c r="H2" s="3" t="s">
        <v>33</v>
      </c>
    </row>
    <row r="3" spans="1:8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2.75">
      <c r="A4" s="6" t="s">
        <v>0</v>
      </c>
      <c r="B4" s="7" t="s">
        <v>34</v>
      </c>
      <c r="C4" s="57">
        <f>D4+E4+G4+H4+F4</f>
        <v>442499</v>
      </c>
      <c r="D4" s="57">
        <f>D5+D66</f>
        <v>300</v>
      </c>
      <c r="E4" s="57">
        <f>E5+E66</f>
        <v>352773</v>
      </c>
      <c r="F4" s="57">
        <f>F5+F66</f>
        <v>0</v>
      </c>
      <c r="G4" s="57">
        <f>G5+G66</f>
        <v>89326</v>
      </c>
      <c r="H4" s="57">
        <f>H5+H66</f>
        <v>100</v>
      </c>
    </row>
    <row r="5" spans="1:8" s="10" customFormat="1" ht="12.75">
      <c r="A5" s="8" t="s">
        <v>1</v>
      </c>
      <c r="B5" s="9" t="s">
        <v>35</v>
      </c>
      <c r="C5" s="58">
        <f>D5+E5+F5+G5+L20+H5</f>
        <v>436538</v>
      </c>
      <c r="D5" s="58">
        <f>D6+D12+D14+D18+D20+D22+D29+D39+D42+D45+D53+D57+D60</f>
        <v>300</v>
      </c>
      <c r="E5" s="58">
        <f>E6+E14+E18+E20+E22+E29+E32+E39+E42+E45+E53+E57+E60+E62</f>
        <v>352773</v>
      </c>
      <c r="F5" s="58">
        <f>F6+F14+F18+F20+F22+F29+F32+F39+F42+F45+F53+F57+F60+F62</f>
        <v>0</v>
      </c>
      <c r="G5" s="58">
        <f>G6+G14+G18+G20+G22+G29+G32+G39+G42+G45+G53+G57+G60+G62+G12+G64</f>
        <v>83365</v>
      </c>
      <c r="H5" s="58">
        <f>SUM(H6,H14,H18,H20,H22,H29,H32,H39,H42,H45,H53)</f>
        <v>100</v>
      </c>
    </row>
    <row r="6" spans="1:8" ht="12.75">
      <c r="A6" s="11">
        <v>1</v>
      </c>
      <c r="B6" s="12" t="s">
        <v>36</v>
      </c>
      <c r="C6" s="33">
        <f aca="true" t="shared" si="0" ref="C6:C13">D6+E6+G6+H6</f>
        <v>209475</v>
      </c>
      <c r="D6" s="33">
        <f>D7</f>
        <v>0</v>
      </c>
      <c r="E6" s="33">
        <f>E7+E8</f>
        <v>189365</v>
      </c>
      <c r="F6" s="33">
        <f>F7+F8</f>
        <v>0</v>
      </c>
      <c r="G6" s="33">
        <f>G7+G8</f>
        <v>20110</v>
      </c>
      <c r="H6" s="33">
        <f>H7</f>
        <v>0</v>
      </c>
    </row>
    <row r="7" spans="1:8" s="10" customFormat="1" ht="12.75">
      <c r="A7" s="13" t="s">
        <v>2</v>
      </c>
      <c r="B7" s="14" t="s">
        <v>78</v>
      </c>
      <c r="C7" s="32">
        <f t="shared" si="0"/>
        <v>177630</v>
      </c>
      <c r="D7" s="32"/>
      <c r="E7" s="32">
        <v>160580</v>
      </c>
      <c r="F7" s="32"/>
      <c r="G7" s="32">
        <v>17050</v>
      </c>
      <c r="H7" s="32"/>
    </row>
    <row r="8" spans="1:9" s="10" customFormat="1" ht="15.75">
      <c r="A8" s="41" t="s">
        <v>3</v>
      </c>
      <c r="B8" s="42" t="s">
        <v>37</v>
      </c>
      <c r="C8" s="47">
        <f t="shared" si="0"/>
        <v>31845</v>
      </c>
      <c r="D8" s="47">
        <v>0</v>
      </c>
      <c r="E8" s="47">
        <f>E9+E10+E11</f>
        <v>28785</v>
      </c>
      <c r="F8" s="47">
        <f>F9+F10+F11</f>
        <v>0</v>
      </c>
      <c r="G8" s="47">
        <f>G9+G10+G11</f>
        <v>3060</v>
      </c>
      <c r="H8" s="47">
        <v>0</v>
      </c>
      <c r="I8" s="25"/>
    </row>
    <row r="9" spans="1:9" s="10" customFormat="1" ht="26.25">
      <c r="A9" s="13" t="s">
        <v>156</v>
      </c>
      <c r="B9" s="14" t="s">
        <v>157</v>
      </c>
      <c r="C9" s="48">
        <f t="shared" si="0"/>
        <v>21420</v>
      </c>
      <c r="D9" s="32"/>
      <c r="E9" s="32">
        <v>19300</v>
      </c>
      <c r="F9" s="32"/>
      <c r="G9" s="32">
        <v>2120</v>
      </c>
      <c r="H9" s="32"/>
      <c r="I9" s="25"/>
    </row>
    <row r="10" spans="1:9" s="10" customFormat="1" ht="15.75">
      <c r="A10" s="13" t="s">
        <v>158</v>
      </c>
      <c r="B10" s="14" t="s">
        <v>159</v>
      </c>
      <c r="C10" s="48">
        <f t="shared" si="0"/>
        <v>9105</v>
      </c>
      <c r="D10" s="32"/>
      <c r="E10" s="32">
        <v>8280</v>
      </c>
      <c r="F10" s="32"/>
      <c r="G10" s="32">
        <v>825</v>
      </c>
      <c r="H10" s="32"/>
      <c r="I10" s="25"/>
    </row>
    <row r="11" spans="1:9" s="10" customFormat="1" ht="15.75">
      <c r="A11" s="13" t="s">
        <v>160</v>
      </c>
      <c r="B11" s="14" t="s">
        <v>161</v>
      </c>
      <c r="C11" s="48">
        <f t="shared" si="0"/>
        <v>1320</v>
      </c>
      <c r="D11" s="32"/>
      <c r="E11" s="32">
        <v>1205</v>
      </c>
      <c r="F11" s="32"/>
      <c r="G11" s="32">
        <v>115</v>
      </c>
      <c r="H11" s="32"/>
      <c r="I11" s="25"/>
    </row>
    <row r="12" spans="1:9" s="10" customFormat="1" ht="15.75">
      <c r="A12" s="51" t="s">
        <v>115</v>
      </c>
      <c r="B12" s="52" t="s">
        <v>133</v>
      </c>
      <c r="C12" s="55">
        <f t="shared" si="0"/>
        <v>480</v>
      </c>
      <c r="D12" s="55">
        <f>D13</f>
        <v>0</v>
      </c>
      <c r="E12" s="55">
        <f>E13</f>
        <v>0</v>
      </c>
      <c r="F12" s="55">
        <f>F13</f>
        <v>0</v>
      </c>
      <c r="G12" s="55">
        <f>G13</f>
        <v>480</v>
      </c>
      <c r="H12" s="55">
        <f>H13</f>
        <v>0</v>
      </c>
      <c r="I12" s="25"/>
    </row>
    <row r="13" spans="1:9" s="10" customFormat="1" ht="15.75">
      <c r="A13" s="13" t="s">
        <v>4</v>
      </c>
      <c r="B13" s="14" t="s">
        <v>134</v>
      </c>
      <c r="C13" s="48">
        <f t="shared" si="0"/>
        <v>480</v>
      </c>
      <c r="D13" s="32"/>
      <c r="E13" s="32"/>
      <c r="F13" s="32"/>
      <c r="G13" s="32">
        <v>480</v>
      </c>
      <c r="H13" s="32"/>
      <c r="I13" s="25"/>
    </row>
    <row r="14" spans="1:8" ht="12.75">
      <c r="A14" s="11">
        <v>3</v>
      </c>
      <c r="B14" s="12" t="s">
        <v>38</v>
      </c>
      <c r="C14" s="33">
        <f>D14+E14+F14+G14</f>
        <v>3648</v>
      </c>
      <c r="D14" s="33">
        <f>D15+D16+D17</f>
        <v>300</v>
      </c>
      <c r="E14" s="33">
        <f>E15+E16+E17</f>
        <v>2555</v>
      </c>
      <c r="F14" s="33">
        <f>F15+F16+F17</f>
        <v>0</v>
      </c>
      <c r="G14" s="33">
        <f>G15+G16+G17</f>
        <v>793</v>
      </c>
      <c r="H14" s="33">
        <f>H15+H16+H17</f>
        <v>0</v>
      </c>
    </row>
    <row r="15" spans="1:8" s="10" customFormat="1" ht="25.5">
      <c r="A15" s="15" t="s">
        <v>8</v>
      </c>
      <c r="B15" s="16" t="s">
        <v>132</v>
      </c>
      <c r="C15" s="45">
        <f aca="true" t="shared" si="1" ref="C15:C22">D15+E15+G15+H15</f>
        <v>1000</v>
      </c>
      <c r="D15" s="31">
        <v>300</v>
      </c>
      <c r="E15" s="31">
        <v>700</v>
      </c>
      <c r="F15" s="31"/>
      <c r="G15" s="43"/>
      <c r="H15" s="43"/>
    </row>
    <row r="16" spans="1:8" s="10" customFormat="1" ht="12.75">
      <c r="A16" s="15" t="s">
        <v>9</v>
      </c>
      <c r="B16" s="16" t="s">
        <v>124</v>
      </c>
      <c r="C16" s="45">
        <f>D16+E16+F16+G16</f>
        <v>2548</v>
      </c>
      <c r="D16" s="31"/>
      <c r="E16" s="31">
        <v>1855</v>
      </c>
      <c r="F16" s="31"/>
      <c r="G16" s="31">
        <v>693</v>
      </c>
      <c r="H16" s="31"/>
    </row>
    <row r="17" spans="1:8" s="10" customFormat="1" ht="25.5">
      <c r="A17" s="29" t="s">
        <v>135</v>
      </c>
      <c r="B17" s="16" t="s">
        <v>88</v>
      </c>
      <c r="C17" s="45">
        <f t="shared" si="1"/>
        <v>100</v>
      </c>
      <c r="D17" s="31"/>
      <c r="E17" s="31"/>
      <c r="F17" s="31"/>
      <c r="G17" s="31">
        <v>100</v>
      </c>
      <c r="H17" s="43"/>
    </row>
    <row r="18" spans="1:8" ht="12.75">
      <c r="A18" s="11">
        <v>4</v>
      </c>
      <c r="B18" s="12" t="s">
        <v>39</v>
      </c>
      <c r="C18" s="33">
        <f t="shared" si="1"/>
        <v>8420</v>
      </c>
      <c r="D18" s="33">
        <f>D19</f>
        <v>0</v>
      </c>
      <c r="E18" s="33">
        <f>E19</f>
        <v>7670</v>
      </c>
      <c r="F18" s="33">
        <f>F19</f>
        <v>0</v>
      </c>
      <c r="G18" s="33">
        <f>G19</f>
        <v>750</v>
      </c>
      <c r="H18" s="33">
        <f>H19</f>
        <v>0</v>
      </c>
    </row>
    <row r="19" spans="1:8" s="10" customFormat="1" ht="12.75">
      <c r="A19" s="13" t="s">
        <v>10</v>
      </c>
      <c r="B19" s="14" t="s">
        <v>79</v>
      </c>
      <c r="C19" s="45">
        <f t="shared" si="1"/>
        <v>8420</v>
      </c>
      <c r="D19" s="32"/>
      <c r="E19" s="32">
        <v>7670</v>
      </c>
      <c r="F19" s="32"/>
      <c r="G19" s="32">
        <v>750</v>
      </c>
      <c r="H19" s="32"/>
    </row>
    <row r="20" spans="1:8" ht="12.75">
      <c r="A20" s="11">
        <v>5</v>
      </c>
      <c r="B20" s="12" t="s">
        <v>40</v>
      </c>
      <c r="C20" s="33">
        <f t="shared" si="1"/>
        <v>3411</v>
      </c>
      <c r="D20" s="33">
        <f>D21</f>
        <v>0</v>
      </c>
      <c r="E20" s="33">
        <f>E21</f>
        <v>2491</v>
      </c>
      <c r="F20" s="33">
        <f>F21</f>
        <v>0</v>
      </c>
      <c r="G20" s="33">
        <f>G21</f>
        <v>920</v>
      </c>
      <c r="H20" s="33">
        <f>H21</f>
        <v>0</v>
      </c>
    </row>
    <row r="21" spans="1:8" s="10" customFormat="1" ht="25.5">
      <c r="A21" s="15" t="s">
        <v>11</v>
      </c>
      <c r="B21" s="16" t="s">
        <v>126</v>
      </c>
      <c r="C21" s="31">
        <f t="shared" si="1"/>
        <v>3411</v>
      </c>
      <c r="D21" s="31"/>
      <c r="E21" s="31">
        <v>2491</v>
      </c>
      <c r="F21" s="31"/>
      <c r="G21" s="31">
        <v>920</v>
      </c>
      <c r="H21" s="31"/>
    </row>
    <row r="22" spans="1:9" ht="12.75">
      <c r="A22" s="11">
        <v>6</v>
      </c>
      <c r="B22" s="12" t="s">
        <v>41</v>
      </c>
      <c r="C22" s="33">
        <f t="shared" si="1"/>
        <v>55935</v>
      </c>
      <c r="D22" s="33">
        <f>D23+D24+D25+D26+D27+D28</f>
        <v>0</v>
      </c>
      <c r="E22" s="33">
        <f>E23+E24+E25+E26+E27+E28</f>
        <v>42120</v>
      </c>
      <c r="F22" s="33">
        <f>F23+F24+F25+F26+F27+F28</f>
        <v>0</v>
      </c>
      <c r="G22" s="33">
        <f>G23+G24+G25+G26+G27+G28</f>
        <v>13815</v>
      </c>
      <c r="H22" s="33">
        <f>H23+H24+H25+H26+H27+H28</f>
        <v>0</v>
      </c>
      <c r="I22" s="30"/>
    </row>
    <row r="23" spans="1:9" ht="25.5">
      <c r="A23" s="13" t="s">
        <v>12</v>
      </c>
      <c r="B23" s="16" t="s">
        <v>81</v>
      </c>
      <c r="C23" s="32">
        <f aca="true" t="shared" si="2" ref="C23:C28">D23+E23+G23+H23</f>
        <v>835</v>
      </c>
      <c r="D23" s="45"/>
      <c r="E23" s="32">
        <v>450</v>
      </c>
      <c r="F23" s="32"/>
      <c r="G23" s="32">
        <v>385</v>
      </c>
      <c r="H23" s="44"/>
      <c r="I23" s="30"/>
    </row>
    <row r="24" spans="1:8" s="10" customFormat="1" ht="12.75">
      <c r="A24" s="15" t="s">
        <v>13</v>
      </c>
      <c r="B24" s="16" t="s">
        <v>57</v>
      </c>
      <c r="C24" s="32">
        <f t="shared" si="2"/>
        <v>36840</v>
      </c>
      <c r="D24" s="31"/>
      <c r="E24" s="31">
        <v>30372</v>
      </c>
      <c r="F24" s="31"/>
      <c r="G24" s="31">
        <v>6468</v>
      </c>
      <c r="H24" s="43"/>
    </row>
    <row r="25" spans="1:8" s="10" customFormat="1" ht="12.75">
      <c r="A25" s="15" t="s">
        <v>136</v>
      </c>
      <c r="B25" s="16" t="s">
        <v>58</v>
      </c>
      <c r="C25" s="32">
        <f t="shared" si="2"/>
        <v>12228</v>
      </c>
      <c r="D25" s="31"/>
      <c r="E25" s="31">
        <v>6720</v>
      </c>
      <c r="F25" s="31"/>
      <c r="G25" s="31">
        <v>5508</v>
      </c>
      <c r="H25" s="43"/>
    </row>
    <row r="26" spans="1:8" s="10" customFormat="1" ht="12.75">
      <c r="A26" s="15" t="s">
        <v>137</v>
      </c>
      <c r="B26" s="16" t="s">
        <v>80</v>
      </c>
      <c r="C26" s="32">
        <f t="shared" si="2"/>
        <v>1733</v>
      </c>
      <c r="D26" s="31"/>
      <c r="E26" s="31">
        <v>1354</v>
      </c>
      <c r="F26" s="31"/>
      <c r="G26" s="31">
        <v>379</v>
      </c>
      <c r="H26" s="43"/>
    </row>
    <row r="27" spans="1:8" s="10" customFormat="1" ht="12.75">
      <c r="A27" s="15" t="s">
        <v>138</v>
      </c>
      <c r="B27" s="16" t="s">
        <v>66</v>
      </c>
      <c r="C27" s="32">
        <f t="shared" si="2"/>
        <v>4080</v>
      </c>
      <c r="D27" s="31"/>
      <c r="E27" s="31">
        <v>3224</v>
      </c>
      <c r="F27" s="31"/>
      <c r="G27" s="31">
        <v>856</v>
      </c>
      <c r="H27" s="31"/>
    </row>
    <row r="28" spans="1:8" s="10" customFormat="1" ht="12.75">
      <c r="A28" s="34" t="s">
        <v>139</v>
      </c>
      <c r="B28" s="16" t="s">
        <v>106</v>
      </c>
      <c r="C28" s="32">
        <f t="shared" si="2"/>
        <v>219</v>
      </c>
      <c r="D28" s="31"/>
      <c r="E28" s="31"/>
      <c r="F28" s="31"/>
      <c r="G28" s="31">
        <v>219</v>
      </c>
      <c r="H28" s="43"/>
    </row>
    <row r="29" spans="1:8" ht="12.75">
      <c r="A29" s="11">
        <v>7</v>
      </c>
      <c r="B29" s="12" t="s">
        <v>42</v>
      </c>
      <c r="C29" s="33">
        <f>D29+E29+G29+H29</f>
        <v>2742</v>
      </c>
      <c r="D29" s="33">
        <f>D30+D31</f>
        <v>0</v>
      </c>
      <c r="E29" s="33">
        <f>E30+E31</f>
        <v>500</v>
      </c>
      <c r="F29" s="33">
        <f>F30+F31</f>
        <v>0</v>
      </c>
      <c r="G29" s="33">
        <f>G30+G31</f>
        <v>2242</v>
      </c>
      <c r="H29" s="33">
        <f>H30+H31</f>
        <v>0</v>
      </c>
    </row>
    <row r="30" spans="1:8" s="10" customFormat="1" ht="12.75">
      <c r="A30" s="15" t="s">
        <v>14</v>
      </c>
      <c r="B30" s="16" t="s">
        <v>107</v>
      </c>
      <c r="C30" s="32">
        <f>D30+E30+G30+H30</f>
        <v>2642</v>
      </c>
      <c r="D30" s="31"/>
      <c r="E30" s="31">
        <v>500</v>
      </c>
      <c r="F30" s="31"/>
      <c r="G30" s="31">
        <v>2142</v>
      </c>
      <c r="H30" s="31"/>
    </row>
    <row r="31" spans="1:8" s="10" customFormat="1" ht="12.75">
      <c r="A31" s="15" t="s">
        <v>15</v>
      </c>
      <c r="B31" s="16" t="s">
        <v>82</v>
      </c>
      <c r="C31" s="32">
        <f>D31+E31+G31+H31</f>
        <v>100</v>
      </c>
      <c r="D31" s="31"/>
      <c r="E31" s="31"/>
      <c r="F31" s="31"/>
      <c r="G31" s="31">
        <v>100</v>
      </c>
      <c r="H31" s="31"/>
    </row>
    <row r="32" spans="1:8" ht="12.75">
      <c r="A32" s="11">
        <v>8</v>
      </c>
      <c r="B32" s="12" t="s">
        <v>43</v>
      </c>
      <c r="C32" s="33">
        <f>D32+E32+G32+H32</f>
        <v>29067</v>
      </c>
      <c r="D32" s="33">
        <f>D33+D34+D35+D36+D37+D38</f>
        <v>0</v>
      </c>
      <c r="E32" s="33">
        <f>E33+E34+E35+E36+E37+E38</f>
        <v>3059</v>
      </c>
      <c r="F32" s="33">
        <f>F33+F34+F35+F36+F37+F38</f>
        <v>0</v>
      </c>
      <c r="G32" s="33">
        <f>G33+G34+G35+G36+G37+G38</f>
        <v>25908</v>
      </c>
      <c r="H32" s="33">
        <f>H33+H34+H35+H36+H37+H38</f>
        <v>100</v>
      </c>
    </row>
    <row r="33" spans="1:8" ht="12.75">
      <c r="A33" s="15" t="s">
        <v>16</v>
      </c>
      <c r="B33" s="26" t="s">
        <v>72</v>
      </c>
      <c r="C33" s="45">
        <f aca="true" t="shared" si="3" ref="C33:C38">D33+E33+G33+H33</f>
        <v>2076</v>
      </c>
      <c r="D33" s="45"/>
      <c r="E33" s="32">
        <v>1661</v>
      </c>
      <c r="F33" s="32"/>
      <c r="G33" s="32">
        <v>415</v>
      </c>
      <c r="H33" s="45"/>
    </row>
    <row r="34" spans="1:8" s="10" customFormat="1" ht="12.75" customHeight="1">
      <c r="A34" s="15" t="s">
        <v>140</v>
      </c>
      <c r="B34" s="16" t="s">
        <v>83</v>
      </c>
      <c r="C34" s="45">
        <f t="shared" si="3"/>
        <v>2197</v>
      </c>
      <c r="D34" s="31"/>
      <c r="E34" s="31">
        <v>1110</v>
      </c>
      <c r="F34" s="31"/>
      <c r="G34" s="31">
        <v>1087</v>
      </c>
      <c r="H34" s="31"/>
    </row>
    <row r="35" spans="1:8" s="10" customFormat="1" ht="12.75">
      <c r="A35" s="15" t="s">
        <v>125</v>
      </c>
      <c r="B35" s="16" t="s">
        <v>64</v>
      </c>
      <c r="C35" s="45">
        <f t="shared" si="3"/>
        <v>2484</v>
      </c>
      <c r="D35" s="31"/>
      <c r="E35" s="31">
        <v>288</v>
      </c>
      <c r="F35" s="31"/>
      <c r="G35" s="31">
        <v>2146</v>
      </c>
      <c r="H35" s="31">
        <v>50</v>
      </c>
    </row>
    <row r="36" spans="1:8" s="10" customFormat="1" ht="12.75">
      <c r="A36" s="15" t="s">
        <v>141</v>
      </c>
      <c r="B36" s="16" t="s">
        <v>65</v>
      </c>
      <c r="C36" s="45">
        <f t="shared" si="3"/>
        <v>19160</v>
      </c>
      <c r="D36" s="31"/>
      <c r="E36" s="31"/>
      <c r="F36" s="31"/>
      <c r="G36" s="54">
        <v>19160</v>
      </c>
      <c r="H36" s="31"/>
    </row>
    <row r="37" spans="1:8" s="10" customFormat="1" ht="12.75">
      <c r="A37" s="15" t="s">
        <v>142</v>
      </c>
      <c r="B37" s="16" t="s">
        <v>84</v>
      </c>
      <c r="C37" s="45">
        <f t="shared" si="3"/>
        <v>1680</v>
      </c>
      <c r="D37" s="31"/>
      <c r="E37" s="31"/>
      <c r="F37" s="31"/>
      <c r="G37" s="31">
        <v>1630</v>
      </c>
      <c r="H37" s="31">
        <v>50</v>
      </c>
    </row>
    <row r="38" spans="1:8" s="10" customFormat="1" ht="12.75">
      <c r="A38" s="15" t="s">
        <v>143</v>
      </c>
      <c r="B38" s="16" t="s">
        <v>62</v>
      </c>
      <c r="C38" s="45">
        <f t="shared" si="3"/>
        <v>1470</v>
      </c>
      <c r="D38" s="31"/>
      <c r="E38" s="31"/>
      <c r="F38" s="31"/>
      <c r="G38" s="31">
        <v>1470</v>
      </c>
      <c r="H38" s="43"/>
    </row>
    <row r="39" spans="1:8" ht="12.75">
      <c r="A39" s="11">
        <v>9</v>
      </c>
      <c r="B39" s="12" t="s">
        <v>44</v>
      </c>
      <c r="C39" s="33">
        <f>D39+E39+G39+H39</f>
        <v>3304</v>
      </c>
      <c r="D39" s="33">
        <f>D41+D40</f>
        <v>0</v>
      </c>
      <c r="E39" s="33">
        <f>E41+E40</f>
        <v>2173</v>
      </c>
      <c r="F39" s="33">
        <f>F41+F40</f>
        <v>0</v>
      </c>
      <c r="G39" s="33">
        <f>G41+G40</f>
        <v>1131</v>
      </c>
      <c r="H39" s="33">
        <f>H41+H40</f>
        <v>0</v>
      </c>
    </row>
    <row r="40" spans="1:8" s="10" customFormat="1" ht="12.75">
      <c r="A40" s="15" t="s">
        <v>17</v>
      </c>
      <c r="B40" s="16" t="s">
        <v>67</v>
      </c>
      <c r="C40" s="45">
        <f>D40+E40+G40+H40</f>
        <v>1300</v>
      </c>
      <c r="D40" s="31"/>
      <c r="E40" s="31">
        <v>1040</v>
      </c>
      <c r="F40" s="31"/>
      <c r="G40" s="31">
        <v>260</v>
      </c>
      <c r="H40" s="31"/>
    </row>
    <row r="41" spans="1:8" s="10" customFormat="1" ht="12.75">
      <c r="A41" s="15" t="s">
        <v>18</v>
      </c>
      <c r="B41" s="16" t="s">
        <v>59</v>
      </c>
      <c r="C41" s="45">
        <f>D41+E41+G41+H41</f>
        <v>2004</v>
      </c>
      <c r="D41" s="31"/>
      <c r="E41" s="31">
        <v>1133</v>
      </c>
      <c r="F41" s="31"/>
      <c r="G41" s="31">
        <v>871</v>
      </c>
      <c r="H41" s="31"/>
    </row>
    <row r="42" spans="1:8" ht="12.75">
      <c r="A42" s="11">
        <v>10</v>
      </c>
      <c r="B42" s="12" t="s">
        <v>45</v>
      </c>
      <c r="C42" s="33">
        <f>SUM(D42,E42,G42,H42)</f>
        <v>25266</v>
      </c>
      <c r="D42" s="33">
        <f>SUM(D43:D44)</f>
        <v>0</v>
      </c>
      <c r="E42" s="33">
        <f>SUM(E43:E44)</f>
        <v>20622</v>
      </c>
      <c r="F42" s="33">
        <f>SUM(F43:F44)</f>
        <v>0</v>
      </c>
      <c r="G42" s="33">
        <f>SUM(G43:G44)</f>
        <v>4644</v>
      </c>
      <c r="H42" s="33">
        <f>SUM(H43:H44)</f>
        <v>0</v>
      </c>
    </row>
    <row r="43" spans="1:8" s="10" customFormat="1" ht="25.5">
      <c r="A43" s="15" t="s">
        <v>19</v>
      </c>
      <c r="B43" s="16" t="s">
        <v>68</v>
      </c>
      <c r="C43" s="31">
        <f>D43+E43+G43+H43</f>
        <v>21016</v>
      </c>
      <c r="D43" s="31"/>
      <c r="E43" s="31">
        <v>17414</v>
      </c>
      <c r="F43" s="31"/>
      <c r="G43" s="54">
        <v>3602</v>
      </c>
      <c r="H43" s="31"/>
    </row>
    <row r="44" spans="1:8" s="10" customFormat="1" ht="12.75">
      <c r="A44" s="15" t="s">
        <v>20</v>
      </c>
      <c r="B44" s="16" t="s">
        <v>56</v>
      </c>
      <c r="C44" s="31">
        <f>D44+E44+G44+H44</f>
        <v>4250</v>
      </c>
      <c r="D44" s="31"/>
      <c r="E44" s="31">
        <v>3208</v>
      </c>
      <c r="F44" s="31"/>
      <c r="G44" s="31">
        <v>1042</v>
      </c>
      <c r="H44" s="43"/>
    </row>
    <row r="45" spans="1:8" ht="12.75">
      <c r="A45" s="11">
        <v>11</v>
      </c>
      <c r="B45" s="12" t="s">
        <v>46</v>
      </c>
      <c r="C45" s="33">
        <f>D45+E45+G45+H45</f>
        <v>91830</v>
      </c>
      <c r="D45" s="33">
        <f>D46+D47+D48+D50+D51+D52</f>
        <v>0</v>
      </c>
      <c r="E45" s="33">
        <f>E46+E47+E48+E49+E50+E51+E52</f>
        <v>81007</v>
      </c>
      <c r="F45" s="33">
        <f>F46+F47+F48+F50+F51+F52</f>
        <v>0</v>
      </c>
      <c r="G45" s="33">
        <f>G46+G47+G48+G50+G51+G52</f>
        <v>10823</v>
      </c>
      <c r="H45" s="33">
        <f>H46+H47+H48+H50+H51+H52</f>
        <v>0</v>
      </c>
    </row>
    <row r="46" spans="1:8" s="10" customFormat="1" ht="12.75">
      <c r="A46" s="34" t="s">
        <v>21</v>
      </c>
      <c r="B46" s="16" t="s">
        <v>61</v>
      </c>
      <c r="C46" s="45">
        <f aca="true" t="shared" si="4" ref="C46:C52">D46+E46+G46+H46</f>
        <v>3732</v>
      </c>
      <c r="D46" s="31"/>
      <c r="E46" s="31">
        <v>2986</v>
      </c>
      <c r="F46" s="31"/>
      <c r="G46" s="31">
        <v>746</v>
      </c>
      <c r="H46" s="31"/>
    </row>
    <row r="47" spans="1:8" s="10" customFormat="1" ht="12.75">
      <c r="A47" s="34" t="s">
        <v>108</v>
      </c>
      <c r="B47" s="16" t="s">
        <v>69</v>
      </c>
      <c r="C47" s="45">
        <f t="shared" si="4"/>
        <v>360</v>
      </c>
      <c r="D47" s="31"/>
      <c r="E47" s="31">
        <v>288</v>
      </c>
      <c r="F47" s="31"/>
      <c r="G47" s="31">
        <v>72</v>
      </c>
      <c r="H47" s="31"/>
    </row>
    <row r="48" spans="1:8" s="10" customFormat="1" ht="12.75">
      <c r="A48" s="34" t="s">
        <v>109</v>
      </c>
      <c r="B48" s="16" t="s">
        <v>60</v>
      </c>
      <c r="C48" s="45">
        <f t="shared" si="4"/>
        <v>2506</v>
      </c>
      <c r="D48" s="31"/>
      <c r="E48" s="31">
        <v>2005</v>
      </c>
      <c r="F48" s="31"/>
      <c r="G48" s="31">
        <v>501</v>
      </c>
      <c r="H48" s="43"/>
    </row>
    <row r="49" spans="1:8" s="10" customFormat="1" ht="25.5">
      <c r="A49" s="34" t="s">
        <v>144</v>
      </c>
      <c r="B49" s="16" t="s">
        <v>154</v>
      </c>
      <c r="C49" s="45">
        <f t="shared" si="4"/>
        <v>240</v>
      </c>
      <c r="D49" s="31"/>
      <c r="E49" s="31">
        <v>240</v>
      </c>
      <c r="F49" s="43"/>
      <c r="G49" s="43"/>
      <c r="H49" s="43"/>
    </row>
    <row r="50" spans="1:8" s="10" customFormat="1" ht="12.75">
      <c r="A50" s="34" t="s">
        <v>145</v>
      </c>
      <c r="B50" s="16" t="s">
        <v>63</v>
      </c>
      <c r="C50" s="45">
        <f t="shared" si="4"/>
        <v>37407</v>
      </c>
      <c r="D50" s="31"/>
      <c r="E50" s="32">
        <v>37307</v>
      </c>
      <c r="F50" s="32"/>
      <c r="G50" s="32">
        <v>100</v>
      </c>
      <c r="H50" s="43"/>
    </row>
    <row r="51" spans="1:8" s="10" customFormat="1" ht="25.5">
      <c r="A51" s="34" t="s">
        <v>146</v>
      </c>
      <c r="B51" s="16" t="s">
        <v>71</v>
      </c>
      <c r="C51" s="45">
        <f t="shared" si="4"/>
        <v>37571</v>
      </c>
      <c r="D51" s="31"/>
      <c r="E51" s="31">
        <v>30578</v>
      </c>
      <c r="F51" s="31"/>
      <c r="G51" s="31">
        <v>6993</v>
      </c>
      <c r="H51" s="31"/>
    </row>
    <row r="52" spans="1:8" s="10" customFormat="1" ht="12.75">
      <c r="A52" s="34" t="s">
        <v>147</v>
      </c>
      <c r="B52" s="16" t="s">
        <v>155</v>
      </c>
      <c r="C52" s="45">
        <f t="shared" si="4"/>
        <v>10014</v>
      </c>
      <c r="D52" s="31"/>
      <c r="E52" s="31">
        <v>7603</v>
      </c>
      <c r="F52" s="31"/>
      <c r="G52" s="54">
        <v>2411</v>
      </c>
      <c r="H52" s="31"/>
    </row>
    <row r="53" spans="1:8" ht="12.75">
      <c r="A53" s="11" t="s">
        <v>148</v>
      </c>
      <c r="B53" s="12" t="s">
        <v>110</v>
      </c>
      <c r="C53" s="33">
        <f>D53+E53+G53+H53</f>
        <v>1250</v>
      </c>
      <c r="D53" s="33">
        <f>D54+D55+D56</f>
        <v>0</v>
      </c>
      <c r="E53" s="33">
        <f>E54+E55+E56</f>
        <v>48</v>
      </c>
      <c r="F53" s="33">
        <f>F54+F55+F56</f>
        <v>0</v>
      </c>
      <c r="G53" s="33">
        <f>G54+G55+G56</f>
        <v>1202</v>
      </c>
      <c r="H53" s="33">
        <f>H54+H55+H56</f>
        <v>0</v>
      </c>
    </row>
    <row r="54" spans="1:8" ht="12.75">
      <c r="A54" s="13" t="s">
        <v>74</v>
      </c>
      <c r="B54" s="14" t="s">
        <v>111</v>
      </c>
      <c r="C54" s="32">
        <f>D54+E54+G54+H54</f>
        <v>1120</v>
      </c>
      <c r="D54" s="45"/>
      <c r="E54" s="45">
        <v>48</v>
      </c>
      <c r="F54" s="45"/>
      <c r="G54" s="32">
        <v>1072</v>
      </c>
      <c r="H54" s="45"/>
    </row>
    <row r="55" spans="1:8" ht="12.75">
      <c r="A55" s="13" t="s">
        <v>75</v>
      </c>
      <c r="B55" s="14" t="s">
        <v>112</v>
      </c>
      <c r="C55" s="32">
        <f>D55+E55+G55+H55</f>
        <v>130</v>
      </c>
      <c r="D55" s="45"/>
      <c r="E55" s="45"/>
      <c r="F55" s="45"/>
      <c r="G55" s="32">
        <v>130</v>
      </c>
      <c r="H55" s="45"/>
    </row>
    <row r="56" spans="1:8" s="10" customFormat="1" ht="12.75">
      <c r="A56" s="15" t="s">
        <v>149</v>
      </c>
      <c r="B56" s="16" t="s">
        <v>113</v>
      </c>
      <c r="C56" s="32">
        <f>D56+E56+G56+H56</f>
        <v>0</v>
      </c>
      <c r="D56" s="32"/>
      <c r="E56" s="32"/>
      <c r="F56" s="32"/>
      <c r="G56" s="32">
        <v>0</v>
      </c>
      <c r="H56" s="31"/>
    </row>
    <row r="57" spans="1:8" ht="12.75">
      <c r="A57" s="27">
        <v>13</v>
      </c>
      <c r="B57" s="28" t="s">
        <v>73</v>
      </c>
      <c r="C57" s="47">
        <f>SUM(D57:H57)</f>
        <v>49</v>
      </c>
      <c r="D57" s="47">
        <f>D58+D59</f>
        <v>0</v>
      </c>
      <c r="E57" s="47">
        <f>SUM(E58:E59)</f>
        <v>0</v>
      </c>
      <c r="F57" s="47">
        <f>SUM(F58:F59)</f>
        <v>0</v>
      </c>
      <c r="G57" s="47">
        <f>SUM(G58:G59)</f>
        <v>49</v>
      </c>
      <c r="H57" s="47">
        <f>SUM(H58:H59)</f>
        <v>0</v>
      </c>
    </row>
    <row r="58" spans="1:8" ht="12.75">
      <c r="A58" s="29" t="s">
        <v>150</v>
      </c>
      <c r="B58" s="16" t="s">
        <v>85</v>
      </c>
      <c r="C58" s="31">
        <f>D58+E58+G58+H58</f>
        <v>5</v>
      </c>
      <c r="D58" s="31"/>
      <c r="E58" s="31"/>
      <c r="F58" s="31"/>
      <c r="G58" s="31">
        <v>5</v>
      </c>
      <c r="H58" s="31"/>
    </row>
    <row r="59" spans="1:8" ht="12.75">
      <c r="A59" s="15" t="s">
        <v>151</v>
      </c>
      <c r="B59" s="16" t="s">
        <v>86</v>
      </c>
      <c r="C59" s="31">
        <f>D59+E59+G59+D61</f>
        <v>44</v>
      </c>
      <c r="D59" s="31"/>
      <c r="E59" s="31"/>
      <c r="F59" s="31"/>
      <c r="G59" s="31">
        <v>44</v>
      </c>
      <c r="H59" s="31"/>
    </row>
    <row r="60" spans="1:8" ht="12.75">
      <c r="A60" s="36">
        <v>14</v>
      </c>
      <c r="B60" s="37" t="s">
        <v>90</v>
      </c>
      <c r="C60" s="55">
        <f>D60+E60+G60+H60</f>
        <v>1551</v>
      </c>
      <c r="D60" s="55">
        <f>D61</f>
        <v>0</v>
      </c>
      <c r="E60" s="55">
        <f>E61</f>
        <v>1163</v>
      </c>
      <c r="F60" s="55"/>
      <c r="G60" s="55">
        <f>G61</f>
        <v>388</v>
      </c>
      <c r="H60" s="55">
        <f>H61</f>
        <v>0</v>
      </c>
    </row>
    <row r="61" spans="1:8" ht="14.25" customHeight="1">
      <c r="A61" s="34" t="s">
        <v>152</v>
      </c>
      <c r="B61" s="16" t="s">
        <v>89</v>
      </c>
      <c r="C61" s="32">
        <f>D61+E61+G61+H61</f>
        <v>1551</v>
      </c>
      <c r="D61" s="31"/>
      <c r="E61" s="31">
        <v>1163</v>
      </c>
      <c r="F61" s="31"/>
      <c r="G61" s="31">
        <v>388</v>
      </c>
      <c r="H61" s="31"/>
    </row>
    <row r="62" spans="1:8" ht="12.75">
      <c r="A62" s="27">
        <v>15</v>
      </c>
      <c r="B62" s="28" t="s">
        <v>76</v>
      </c>
      <c r="C62" s="47">
        <f>D62+E62+F62+G62+H62</f>
        <v>100</v>
      </c>
      <c r="D62" s="47">
        <f>D63</f>
        <v>0</v>
      </c>
      <c r="E62" s="47">
        <f>E63</f>
        <v>0</v>
      </c>
      <c r="F62" s="47"/>
      <c r="G62" s="47">
        <f>G63</f>
        <v>100</v>
      </c>
      <c r="H62" s="47">
        <v>0</v>
      </c>
    </row>
    <row r="63" spans="1:8" ht="12.75">
      <c r="A63" s="35" t="s">
        <v>153</v>
      </c>
      <c r="B63" s="14" t="s">
        <v>77</v>
      </c>
      <c r="C63" s="32">
        <f>D63+E63+F63+G63+H63</f>
        <v>100</v>
      </c>
      <c r="D63" s="32"/>
      <c r="E63" s="32"/>
      <c r="F63" s="32"/>
      <c r="G63" s="32">
        <v>100</v>
      </c>
      <c r="H63" s="48">
        <v>0</v>
      </c>
    </row>
    <row r="64" spans="1:8" ht="25.5">
      <c r="A64" s="27" t="s">
        <v>172</v>
      </c>
      <c r="B64" s="12" t="s">
        <v>173</v>
      </c>
      <c r="C64" s="47">
        <f>D64+E64+F64+G64+H64</f>
        <v>10</v>
      </c>
      <c r="D64" s="47"/>
      <c r="E64" s="47"/>
      <c r="F64" s="47"/>
      <c r="G64" s="47">
        <f>G65</f>
        <v>10</v>
      </c>
      <c r="H64" s="47"/>
    </row>
    <row r="65" spans="1:8" ht="25.5">
      <c r="A65" s="65" t="s">
        <v>174</v>
      </c>
      <c r="B65" s="66" t="s">
        <v>173</v>
      </c>
      <c r="C65" s="32">
        <f>D65+E65+F65+G65+H65</f>
        <v>10</v>
      </c>
      <c r="D65" s="48"/>
      <c r="E65" s="48"/>
      <c r="F65" s="48"/>
      <c r="G65" s="48">
        <v>10</v>
      </c>
      <c r="H65" s="48"/>
    </row>
    <row r="66" spans="1:8" ht="12.75">
      <c r="A66" s="8" t="s">
        <v>22</v>
      </c>
      <c r="B66" s="9" t="s">
        <v>47</v>
      </c>
      <c r="C66" s="56">
        <f>SUM(D66,E66,G66,H66)</f>
        <v>5961</v>
      </c>
      <c r="D66" s="56">
        <f>D67+D70+D77</f>
        <v>0</v>
      </c>
      <c r="E66" s="56">
        <f>E67+E70+E77</f>
        <v>0</v>
      </c>
      <c r="F66" s="56"/>
      <c r="G66" s="56">
        <f>G67+G70+G77</f>
        <v>5961</v>
      </c>
      <c r="H66" s="56">
        <f>H67+H70+H77</f>
        <v>0</v>
      </c>
    </row>
    <row r="67" spans="1:8" s="10" customFormat="1" ht="12.75">
      <c r="A67" s="27">
        <v>1</v>
      </c>
      <c r="B67" s="40" t="s">
        <v>122</v>
      </c>
      <c r="C67" s="47">
        <f aca="true" t="shared" si="5" ref="C67:C77">D67+E67+G67+H67</f>
        <v>3992</v>
      </c>
      <c r="D67" s="47">
        <f>D68</f>
        <v>0</v>
      </c>
      <c r="E67" s="47">
        <f>E68</f>
        <v>0</v>
      </c>
      <c r="F67" s="47"/>
      <c r="G67" s="47">
        <f>G68+G69</f>
        <v>3992</v>
      </c>
      <c r="H67" s="47">
        <f>H68</f>
        <v>0</v>
      </c>
    </row>
    <row r="68" spans="1:8" s="10" customFormat="1" ht="12.75">
      <c r="A68" s="34" t="s">
        <v>2</v>
      </c>
      <c r="B68" s="16" t="s">
        <v>121</v>
      </c>
      <c r="C68" s="32">
        <f t="shared" si="5"/>
        <v>3992</v>
      </c>
      <c r="D68" s="31"/>
      <c r="E68" s="31"/>
      <c r="F68" s="31"/>
      <c r="G68" s="31">
        <v>3992</v>
      </c>
      <c r="H68" s="31"/>
    </row>
    <row r="69" spans="1:8" s="10" customFormat="1" ht="12.75">
      <c r="A69" s="34" t="s">
        <v>3</v>
      </c>
      <c r="B69" s="16" t="s">
        <v>130</v>
      </c>
      <c r="C69" s="32">
        <f t="shared" si="5"/>
        <v>0</v>
      </c>
      <c r="D69" s="31"/>
      <c r="E69" s="31"/>
      <c r="F69" s="31"/>
      <c r="G69" s="31">
        <v>0</v>
      </c>
      <c r="H69" s="31"/>
    </row>
    <row r="70" spans="1:8" s="10" customFormat="1" ht="12.75">
      <c r="A70" s="27" t="s">
        <v>115</v>
      </c>
      <c r="B70" s="40" t="s">
        <v>117</v>
      </c>
      <c r="C70" s="33">
        <f t="shared" si="5"/>
        <v>889</v>
      </c>
      <c r="D70" s="33">
        <f>D71+D72+D73+D75</f>
        <v>0</v>
      </c>
      <c r="E70" s="33">
        <f>E71+E72+E73+E75</f>
        <v>0</v>
      </c>
      <c r="F70" s="33"/>
      <c r="G70" s="33">
        <f>G71+G72+G73+G74+G75+G76</f>
        <v>889</v>
      </c>
      <c r="H70" s="33">
        <f>H71+H72+H73+H75</f>
        <v>0</v>
      </c>
    </row>
    <row r="71" spans="1:8" s="10" customFormat="1" ht="12.75">
      <c r="A71" s="15" t="s">
        <v>4</v>
      </c>
      <c r="B71" s="16" t="s">
        <v>120</v>
      </c>
      <c r="C71" s="32">
        <f t="shared" si="5"/>
        <v>0</v>
      </c>
      <c r="D71" s="31"/>
      <c r="E71" s="31"/>
      <c r="F71" s="31"/>
      <c r="G71" s="31">
        <v>0</v>
      </c>
      <c r="H71" s="31"/>
    </row>
    <row r="72" spans="1:8" s="10" customFormat="1" ht="12.75">
      <c r="A72" s="15" t="s">
        <v>5</v>
      </c>
      <c r="B72" s="16" t="s">
        <v>118</v>
      </c>
      <c r="C72" s="32">
        <f t="shared" si="5"/>
        <v>477</v>
      </c>
      <c r="D72" s="31"/>
      <c r="E72" s="31"/>
      <c r="F72" s="31"/>
      <c r="G72" s="31">
        <v>477</v>
      </c>
      <c r="H72" s="31"/>
    </row>
    <row r="73" spans="1:8" s="10" customFormat="1" ht="12.75">
      <c r="A73" s="15" t="s">
        <v>6</v>
      </c>
      <c r="B73" s="16" t="s">
        <v>119</v>
      </c>
      <c r="C73" s="32">
        <f t="shared" si="5"/>
        <v>376</v>
      </c>
      <c r="D73" s="31"/>
      <c r="E73" s="31"/>
      <c r="F73" s="31"/>
      <c r="G73" s="31">
        <v>376</v>
      </c>
      <c r="H73" s="31"/>
    </row>
    <row r="74" spans="1:8" s="10" customFormat="1" ht="25.5">
      <c r="A74" s="34" t="s">
        <v>7</v>
      </c>
      <c r="B74" s="16" t="s">
        <v>163</v>
      </c>
      <c r="C74" s="32">
        <f t="shared" si="5"/>
        <v>0</v>
      </c>
      <c r="D74" s="31"/>
      <c r="E74" s="31"/>
      <c r="F74" s="31"/>
      <c r="G74" s="31">
        <v>0</v>
      </c>
      <c r="H74" s="31"/>
    </row>
    <row r="75" spans="1:8" s="10" customFormat="1" ht="12.75">
      <c r="A75" s="13" t="s">
        <v>162</v>
      </c>
      <c r="B75" s="14" t="s">
        <v>123</v>
      </c>
      <c r="C75" s="32">
        <f t="shared" si="5"/>
        <v>0</v>
      </c>
      <c r="D75" s="32"/>
      <c r="E75" s="32"/>
      <c r="F75" s="32"/>
      <c r="G75" s="32">
        <v>0</v>
      </c>
      <c r="H75" s="32"/>
    </row>
    <row r="76" spans="1:8" s="10" customFormat="1" ht="12.75">
      <c r="A76" s="13" t="s">
        <v>169</v>
      </c>
      <c r="B76" s="14" t="s">
        <v>170</v>
      </c>
      <c r="C76" s="32">
        <f t="shared" si="5"/>
        <v>36</v>
      </c>
      <c r="D76" s="32"/>
      <c r="E76" s="32"/>
      <c r="F76" s="32"/>
      <c r="G76" s="32">
        <v>36</v>
      </c>
      <c r="H76" s="32"/>
    </row>
    <row r="77" spans="1:8" s="10" customFormat="1" ht="12.75">
      <c r="A77" s="27" t="s">
        <v>116</v>
      </c>
      <c r="B77" s="12" t="s">
        <v>114</v>
      </c>
      <c r="C77" s="33">
        <f t="shared" si="5"/>
        <v>1080</v>
      </c>
      <c r="D77" s="33">
        <f>D78</f>
        <v>0</v>
      </c>
      <c r="E77" s="33">
        <f>E78</f>
        <v>0</v>
      </c>
      <c r="F77" s="33"/>
      <c r="G77" s="33">
        <f>G78</f>
        <v>1080</v>
      </c>
      <c r="H77" s="33">
        <f>H78</f>
        <v>0</v>
      </c>
    </row>
    <row r="78" spans="1:8" s="10" customFormat="1" ht="12.75">
      <c r="A78" s="15" t="s">
        <v>8</v>
      </c>
      <c r="B78" s="16" t="s">
        <v>87</v>
      </c>
      <c r="C78" s="31">
        <f>SUM(D78:G78)</f>
        <v>1080</v>
      </c>
      <c r="D78" s="31"/>
      <c r="E78" s="31"/>
      <c r="F78" s="31"/>
      <c r="G78" s="31">
        <v>1080</v>
      </c>
      <c r="H78" s="31"/>
    </row>
    <row r="79" spans="1:8" ht="12.75">
      <c r="A79" s="3" t="s">
        <v>23</v>
      </c>
      <c r="B79" s="4" t="s">
        <v>48</v>
      </c>
      <c r="C79" s="46">
        <f>D79+E79+G79+H79+F79</f>
        <v>442499</v>
      </c>
      <c r="D79" s="46">
        <f>D80+D98+D102</f>
        <v>300</v>
      </c>
      <c r="E79" s="46">
        <f>E80+E98+E102</f>
        <v>352773</v>
      </c>
      <c r="F79" s="46">
        <f>F80+F98</f>
        <v>0</v>
      </c>
      <c r="G79" s="46">
        <f>G80+G98+G102</f>
        <v>89326</v>
      </c>
      <c r="H79" s="46">
        <f>H80+H98+H102</f>
        <v>100</v>
      </c>
    </row>
    <row r="80" spans="1:8" ht="12.75">
      <c r="A80" s="17" t="s">
        <v>24</v>
      </c>
      <c r="B80" s="18" t="s">
        <v>49</v>
      </c>
      <c r="C80" s="53">
        <f>D80+E80+G80+H80+F80</f>
        <v>417932</v>
      </c>
      <c r="D80" s="53">
        <f>D81+D85+D87+D90+D92+D94</f>
        <v>300</v>
      </c>
      <c r="E80" s="53">
        <f>E81+E85+E87+E90+E92+E94</f>
        <v>340760</v>
      </c>
      <c r="F80" s="53">
        <f>F81+F85+F90+F87+F92+F94+F96</f>
        <v>0</v>
      </c>
      <c r="G80" s="53">
        <f>G81+G85+G87+G90+G92+G94</f>
        <v>76772</v>
      </c>
      <c r="H80" s="53">
        <f>H81+H85+H87+H90+H92+H94</f>
        <v>100</v>
      </c>
    </row>
    <row r="81" spans="1:8" ht="12.75">
      <c r="A81" s="11">
        <v>1</v>
      </c>
      <c r="B81" s="12" t="s">
        <v>70</v>
      </c>
      <c r="C81" s="33">
        <f>SUM(D81:G81)</f>
        <v>340016</v>
      </c>
      <c r="D81" s="33"/>
      <c r="E81" s="33">
        <f>SUM(E82:E84)</f>
        <v>340016</v>
      </c>
      <c r="F81" s="33"/>
      <c r="G81" s="33">
        <f>SUM(G82:G84)</f>
        <v>0</v>
      </c>
      <c r="H81" s="33"/>
    </row>
    <row r="82" spans="1:8" s="10" customFormat="1" ht="12.75">
      <c r="A82" s="15" t="s">
        <v>2</v>
      </c>
      <c r="B82" s="16" t="s">
        <v>166</v>
      </c>
      <c r="C82" s="31">
        <f aca="true" t="shared" si="6" ref="C82:C93">D82+E82+G82+H82</f>
        <v>196491</v>
      </c>
      <c r="D82" s="31"/>
      <c r="E82" s="31">
        <v>196491</v>
      </c>
      <c r="F82" s="43"/>
      <c r="G82" s="43"/>
      <c r="H82" s="43"/>
    </row>
    <row r="83" spans="1:8" s="10" customFormat="1" ht="25.5">
      <c r="A83" s="15" t="s">
        <v>3</v>
      </c>
      <c r="B83" s="16" t="s">
        <v>167</v>
      </c>
      <c r="C83" s="31">
        <f t="shared" si="6"/>
        <v>110845</v>
      </c>
      <c r="D83" s="31"/>
      <c r="E83" s="31">
        <v>110845</v>
      </c>
      <c r="F83" s="43"/>
      <c r="G83" s="43"/>
      <c r="H83" s="43"/>
    </row>
    <row r="84" spans="1:8" s="10" customFormat="1" ht="25.5">
      <c r="A84" s="15" t="s">
        <v>25</v>
      </c>
      <c r="B84" s="16" t="s">
        <v>168</v>
      </c>
      <c r="C84" s="31">
        <f>D84+E84+G84+H84</f>
        <v>32680</v>
      </c>
      <c r="D84" s="31"/>
      <c r="E84" s="31">
        <v>32680</v>
      </c>
      <c r="F84" s="43"/>
      <c r="G84" s="43"/>
      <c r="H84" s="43"/>
    </row>
    <row r="85" spans="1:8" s="10" customFormat="1" ht="12.75">
      <c r="A85" s="11">
        <v>2</v>
      </c>
      <c r="B85" s="12" t="s">
        <v>93</v>
      </c>
      <c r="C85" s="33">
        <f t="shared" si="6"/>
        <v>44</v>
      </c>
      <c r="D85" s="33">
        <f>D86</f>
        <v>0</v>
      </c>
      <c r="E85" s="33">
        <f>E86</f>
        <v>44</v>
      </c>
      <c r="F85" s="33"/>
      <c r="G85" s="33">
        <f>G86</f>
        <v>0</v>
      </c>
      <c r="H85" s="33">
        <f>H86</f>
        <v>0</v>
      </c>
    </row>
    <row r="86" spans="1:8" s="10" customFormat="1" ht="25.5">
      <c r="A86" s="15" t="s">
        <v>4</v>
      </c>
      <c r="B86" s="16" t="s">
        <v>95</v>
      </c>
      <c r="C86" s="32">
        <f t="shared" si="6"/>
        <v>44</v>
      </c>
      <c r="D86" s="31"/>
      <c r="E86" s="31">
        <v>44</v>
      </c>
      <c r="F86" s="31"/>
      <c r="G86" s="31"/>
      <c r="H86" s="31"/>
    </row>
    <row r="87" spans="1:8" ht="12.75">
      <c r="A87" s="11">
        <v>3</v>
      </c>
      <c r="B87" s="12" t="s">
        <v>131</v>
      </c>
      <c r="C87" s="33">
        <f t="shared" si="6"/>
        <v>76772</v>
      </c>
      <c r="D87" s="33">
        <f>D88+D89</f>
        <v>0</v>
      </c>
      <c r="E87" s="33">
        <f>E88+E89</f>
        <v>0</v>
      </c>
      <c r="F87" s="33"/>
      <c r="G87" s="33">
        <f>G88+G89</f>
        <v>76772</v>
      </c>
      <c r="H87" s="33">
        <f>H88+H89</f>
        <v>0</v>
      </c>
    </row>
    <row r="88" spans="1:8" ht="25.5">
      <c r="A88" s="13" t="s">
        <v>8</v>
      </c>
      <c r="B88" s="14" t="s">
        <v>92</v>
      </c>
      <c r="C88" s="32">
        <f t="shared" si="6"/>
        <v>1710</v>
      </c>
      <c r="D88" s="45"/>
      <c r="E88" s="45"/>
      <c r="F88" s="45"/>
      <c r="G88" s="32">
        <v>1710</v>
      </c>
      <c r="H88" s="32"/>
    </row>
    <row r="89" spans="1:8" s="10" customFormat="1" ht="25.5">
      <c r="A89" s="15" t="s">
        <v>9</v>
      </c>
      <c r="B89" s="16" t="s">
        <v>91</v>
      </c>
      <c r="C89" s="32">
        <f t="shared" si="6"/>
        <v>75062</v>
      </c>
      <c r="D89" s="31"/>
      <c r="E89" s="31"/>
      <c r="F89" s="31"/>
      <c r="G89" s="31">
        <v>75062</v>
      </c>
      <c r="H89" s="31"/>
    </row>
    <row r="90" spans="1:8" s="10" customFormat="1" ht="12.75">
      <c r="A90" s="11" t="s">
        <v>94</v>
      </c>
      <c r="B90" s="12" t="s">
        <v>96</v>
      </c>
      <c r="C90" s="33">
        <f t="shared" si="6"/>
        <v>100</v>
      </c>
      <c r="D90" s="33">
        <f>D91</f>
        <v>0</v>
      </c>
      <c r="E90" s="33">
        <f>E91</f>
        <v>0</v>
      </c>
      <c r="F90" s="33"/>
      <c r="G90" s="33">
        <f>G91</f>
        <v>0</v>
      </c>
      <c r="H90" s="33">
        <f>H91</f>
        <v>100</v>
      </c>
    </row>
    <row r="91" spans="1:8" s="10" customFormat="1" ht="25.5">
      <c r="A91" s="15" t="s">
        <v>10</v>
      </c>
      <c r="B91" s="16" t="s">
        <v>97</v>
      </c>
      <c r="C91" s="45">
        <f t="shared" si="6"/>
        <v>100</v>
      </c>
      <c r="D91" s="31"/>
      <c r="E91" s="31"/>
      <c r="F91" s="31"/>
      <c r="G91" s="31"/>
      <c r="H91" s="31">
        <v>100</v>
      </c>
    </row>
    <row r="92" spans="1:8" s="10" customFormat="1" ht="12.75">
      <c r="A92" s="3" t="s">
        <v>98</v>
      </c>
      <c r="B92" s="4" t="s">
        <v>99</v>
      </c>
      <c r="C92" s="46">
        <f t="shared" si="6"/>
        <v>0</v>
      </c>
      <c r="D92" s="46">
        <f>D93</f>
        <v>0</v>
      </c>
      <c r="E92" s="46">
        <f>E93</f>
        <v>0</v>
      </c>
      <c r="F92" s="46"/>
      <c r="G92" s="46">
        <f>G93</f>
        <v>0</v>
      </c>
      <c r="H92" s="46">
        <f>H93</f>
        <v>0</v>
      </c>
    </row>
    <row r="93" spans="1:8" s="10" customFormat="1" ht="12.75">
      <c r="A93" s="15" t="s">
        <v>11</v>
      </c>
      <c r="B93" s="16" t="s">
        <v>100</v>
      </c>
      <c r="C93" s="45">
        <f t="shared" si="6"/>
        <v>0</v>
      </c>
      <c r="D93" s="31"/>
      <c r="E93" s="31">
        <v>0</v>
      </c>
      <c r="F93" s="31"/>
      <c r="G93" s="31">
        <v>0</v>
      </c>
      <c r="H93" s="31"/>
    </row>
    <row r="94" spans="1:8" ht="12.75">
      <c r="A94" s="11">
        <v>6</v>
      </c>
      <c r="B94" s="12" t="s">
        <v>101</v>
      </c>
      <c r="C94" s="33">
        <f>SUM(D94,E94,G94,H94)</f>
        <v>1000</v>
      </c>
      <c r="D94" s="33">
        <f>SUM(D95:D97)</f>
        <v>300</v>
      </c>
      <c r="E94" s="33">
        <f>SUM(E95:E97)</f>
        <v>700</v>
      </c>
      <c r="F94" s="33"/>
      <c r="G94" s="33">
        <f>SUM(G95:G97)</f>
        <v>0</v>
      </c>
      <c r="H94" s="33">
        <f>SUM(H95:H97)</f>
        <v>0</v>
      </c>
    </row>
    <row r="95" spans="1:8" s="10" customFormat="1" ht="25.5">
      <c r="A95" s="15" t="s">
        <v>12</v>
      </c>
      <c r="B95" s="16" t="s">
        <v>102</v>
      </c>
      <c r="C95" s="31">
        <f aca="true" t="shared" si="7" ref="C95:C101">D95+E95+G95+H95</f>
        <v>1000</v>
      </c>
      <c r="D95" s="31">
        <v>300</v>
      </c>
      <c r="E95" s="31">
        <v>700</v>
      </c>
      <c r="F95" s="31"/>
      <c r="G95" s="31"/>
      <c r="H95" s="31"/>
    </row>
    <row r="96" spans="1:8" s="10" customFormat="1" ht="12.75">
      <c r="A96" s="41">
        <v>7</v>
      </c>
      <c r="B96" s="42" t="s">
        <v>128</v>
      </c>
      <c r="C96" s="47">
        <f>D96+E96+F96+G96+H96</f>
        <v>0</v>
      </c>
      <c r="D96" s="47"/>
      <c r="E96" s="47"/>
      <c r="F96" s="47">
        <f>F97</f>
        <v>0</v>
      </c>
      <c r="G96" s="47"/>
      <c r="H96" s="47"/>
    </row>
    <row r="97" spans="1:8" s="10" customFormat="1" ht="12.75">
      <c r="A97" s="15" t="s">
        <v>14</v>
      </c>
      <c r="B97" s="16" t="s">
        <v>129</v>
      </c>
      <c r="C97" s="48">
        <f>D97+E97+F97+G97+H97</f>
        <v>0</v>
      </c>
      <c r="D97" s="31"/>
      <c r="E97" s="31"/>
      <c r="F97" s="31">
        <v>0</v>
      </c>
      <c r="G97" s="31"/>
      <c r="H97" s="31"/>
    </row>
    <row r="98" spans="1:18" s="38" customFormat="1" ht="12.75">
      <c r="A98" s="3" t="s">
        <v>26</v>
      </c>
      <c r="B98" s="4" t="s">
        <v>50</v>
      </c>
      <c r="C98" s="46">
        <f t="shared" si="7"/>
        <v>5185</v>
      </c>
      <c r="D98" s="46">
        <f>D99+D100+D101</f>
        <v>0</v>
      </c>
      <c r="E98" s="46">
        <f>E99+E100+E101</f>
        <v>0</v>
      </c>
      <c r="F98" s="46"/>
      <c r="G98" s="46">
        <f>G99+G100+G101</f>
        <v>5185</v>
      </c>
      <c r="H98" s="46">
        <f>H99+H100+H101</f>
        <v>0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8" ht="12.75">
      <c r="A99" s="19">
        <v>1</v>
      </c>
      <c r="B99" s="20" t="s">
        <v>103</v>
      </c>
      <c r="C99" s="45">
        <f t="shared" si="7"/>
        <v>10</v>
      </c>
      <c r="D99" s="50"/>
      <c r="E99" s="50"/>
      <c r="F99" s="50"/>
      <c r="G99" s="49">
        <v>10</v>
      </c>
      <c r="H99" s="50"/>
    </row>
    <row r="100" spans="1:8" s="10" customFormat="1" ht="25.5">
      <c r="A100" s="15">
        <v>2</v>
      </c>
      <c r="B100" s="16" t="s">
        <v>104</v>
      </c>
      <c r="C100" s="45">
        <f t="shared" si="7"/>
        <v>75</v>
      </c>
      <c r="D100" s="31"/>
      <c r="E100" s="31"/>
      <c r="F100" s="31"/>
      <c r="G100" s="31">
        <v>75</v>
      </c>
      <c r="H100" s="31"/>
    </row>
    <row r="101" spans="1:8" s="10" customFormat="1" ht="12.75">
      <c r="A101" s="15">
        <v>3</v>
      </c>
      <c r="B101" s="16" t="s">
        <v>105</v>
      </c>
      <c r="C101" s="45">
        <f t="shared" si="7"/>
        <v>5100</v>
      </c>
      <c r="D101" s="31"/>
      <c r="E101" s="31"/>
      <c r="F101" s="31"/>
      <c r="G101" s="31">
        <v>5100</v>
      </c>
      <c r="H101" s="31"/>
    </row>
    <row r="102" spans="1:8" ht="12.75">
      <c r="A102" s="17" t="s">
        <v>27</v>
      </c>
      <c r="B102" s="18" t="s">
        <v>165</v>
      </c>
      <c r="C102" s="53">
        <f>D102+E102+G102+H102</f>
        <v>19382</v>
      </c>
      <c r="D102" s="53">
        <f>D103</f>
        <v>0</v>
      </c>
      <c r="E102" s="53">
        <f>E103</f>
        <v>12013</v>
      </c>
      <c r="F102" s="53"/>
      <c r="G102" s="53">
        <f>G103</f>
        <v>7369</v>
      </c>
      <c r="H102" s="53">
        <f>H103</f>
        <v>0</v>
      </c>
    </row>
    <row r="103" spans="1:8" ht="12.75">
      <c r="A103" s="17">
        <v>1</v>
      </c>
      <c r="B103" s="16" t="s">
        <v>164</v>
      </c>
      <c r="C103" s="45">
        <f>D103+E103+G103+H103</f>
        <v>19382</v>
      </c>
      <c r="D103" s="45"/>
      <c r="E103" s="45">
        <v>12013</v>
      </c>
      <c r="F103" s="45"/>
      <c r="G103" s="45">
        <v>7369</v>
      </c>
      <c r="H103" s="45"/>
    </row>
    <row r="104" spans="1:8" ht="12.75">
      <c r="A104" s="61" t="s">
        <v>51</v>
      </c>
      <c r="B104" s="61"/>
      <c r="C104" s="46">
        <f aca="true" t="shared" si="8" ref="C104:H104">C79</f>
        <v>442499</v>
      </c>
      <c r="D104" s="46">
        <f t="shared" si="8"/>
        <v>300</v>
      </c>
      <c r="E104" s="46">
        <f t="shared" si="8"/>
        <v>352773</v>
      </c>
      <c r="F104" s="46">
        <f t="shared" si="8"/>
        <v>0</v>
      </c>
      <c r="G104" s="46">
        <f t="shared" si="8"/>
        <v>89326</v>
      </c>
      <c r="H104" s="46">
        <f t="shared" si="8"/>
        <v>100</v>
      </c>
    </row>
    <row r="105" spans="1:8" ht="12.75">
      <c r="A105" s="62" t="s">
        <v>52</v>
      </c>
      <c r="B105" s="62"/>
      <c r="C105" s="59">
        <f aca="true" t="shared" si="9" ref="C105:H105">C4</f>
        <v>442499</v>
      </c>
      <c r="D105" s="59">
        <f t="shared" si="9"/>
        <v>300</v>
      </c>
      <c r="E105" s="59">
        <f t="shared" si="9"/>
        <v>352773</v>
      </c>
      <c r="F105" s="59">
        <f t="shared" si="9"/>
        <v>0</v>
      </c>
      <c r="G105" s="59">
        <f t="shared" si="9"/>
        <v>89326</v>
      </c>
      <c r="H105" s="59">
        <f t="shared" si="9"/>
        <v>100</v>
      </c>
    </row>
    <row r="106" spans="1:8" ht="12.75">
      <c r="A106" s="63" t="s">
        <v>53</v>
      </c>
      <c r="B106" s="63"/>
      <c r="C106" s="60">
        <f aca="true" t="shared" si="10" ref="C106:H106">C104-C105</f>
        <v>0</v>
      </c>
      <c r="D106" s="60">
        <f t="shared" si="10"/>
        <v>0</v>
      </c>
      <c r="E106" s="60">
        <f t="shared" si="10"/>
        <v>0</v>
      </c>
      <c r="F106" s="60">
        <f t="shared" si="10"/>
        <v>0</v>
      </c>
      <c r="G106" s="60">
        <f t="shared" si="10"/>
        <v>0</v>
      </c>
      <c r="H106" s="60">
        <f t="shared" si="10"/>
        <v>0</v>
      </c>
    </row>
    <row r="116" ht="12.75">
      <c r="C116" s="21"/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spans="3:8" ht="12.75">
      <c r="C126" s="21"/>
      <c r="H126" s="22"/>
    </row>
    <row r="127" ht="12.75">
      <c r="C127" s="21"/>
    </row>
    <row r="128" ht="12.75">
      <c r="C128" s="21"/>
    </row>
    <row r="129" ht="12.75">
      <c r="C129" s="21"/>
    </row>
  </sheetData>
  <sheetProtection/>
  <mergeCells count="4">
    <mergeCell ref="A104:B104"/>
    <mergeCell ref="A105:B105"/>
    <mergeCell ref="A106:B106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G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2017-12-26T12:28:14Z</cp:lastPrinted>
  <dcterms:created xsi:type="dcterms:W3CDTF">2011-12-20T13:26:46Z</dcterms:created>
  <dcterms:modified xsi:type="dcterms:W3CDTF">2018-04-05T08:37:39Z</dcterms:modified>
  <cp:category/>
  <cp:version/>
  <cp:contentType/>
  <cp:contentStatus/>
</cp:coreProperties>
</file>