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305" tabRatio="707" firstSheet="4" activeTab="4"/>
  </bookViews>
  <sheets>
    <sheet name="САДРЖАЈ" sheetId="1" r:id="rId1"/>
    <sheet name="Кадар оде." sheetId="2" r:id="rId2"/>
    <sheet name="Кадар нем." sheetId="3" r:id="rId3"/>
    <sheet name="Кадар збирно" sheetId="4" r:id="rId4"/>
    <sheet name="Капацитети и коришћење" sheetId="5" r:id="rId5"/>
    <sheet name="Пратиоци" sheetId="6" r:id="rId6"/>
    <sheet name="Прегледи" sheetId="7" r:id="rId7"/>
    <sheet name="Услуге" sheetId="8" r:id="rId8"/>
    <sheet name="Дијагностика" sheetId="9" r:id="rId9"/>
    <sheet name="Лабораторија" sheetId="10" r:id="rId10"/>
    <sheet name="Лекови" sheetId="11" r:id="rId11"/>
    <sheet name="Санитетски мат." sheetId="12" r:id="rId12"/>
  </sheets>
  <definedNames>
    <definedName name="____W.O.R.K.B.O.O.K..C.O.N.T.E.N.T.S____">#REF!</definedName>
    <definedName name="_xlnm.Print_Area" localSheetId="2">'Кадар нем.'!$A$1:$I$23</definedName>
    <definedName name="_xlnm.Print_Area" localSheetId="10">'Лекови'!$A$1:$K$32</definedName>
    <definedName name="_xlnm.Print_Area" localSheetId="6">'Прегледи'!$A$1:$I$16</definedName>
    <definedName name="_xlnm.Print_Area" localSheetId="11">'Санитетски мат.'!$A$1:$G$13</definedName>
    <definedName name="_xlnm.Print_Titles" localSheetId="8">'Дијагностика'!$7:$8</definedName>
    <definedName name="_xlnm.Print_Titles" localSheetId="10">'Лекови'!$5:$6</definedName>
  </definedNames>
  <calcPr fullCalcOnLoad="1"/>
</workbook>
</file>

<file path=xl/sharedStrings.xml><?xml version="1.0" encoding="utf-8"?>
<sst xmlns="http://schemas.openxmlformats.org/spreadsheetml/2006/main" count="808" uniqueCount="600">
  <si>
    <t>рехабилитација</t>
  </si>
  <si>
    <t>Лекови-рехабилитација</t>
  </si>
  <si>
    <t>РЕХАБИЛИТАЦИЈА</t>
  </si>
  <si>
    <t>БРОЈ ДАНА ХОСПИТАЛИЗАЦИЈЕ</t>
  </si>
  <si>
    <t>БОЛНИЧКЕ ПОСТЕЉЕ</t>
  </si>
  <si>
    <t>ОРГАНИЗАЦИОНА ЈЕДИНИЦА</t>
  </si>
  <si>
    <t>Р.
бр.</t>
  </si>
  <si>
    <t>ЗДРАВСТВЕНА УСТАНОВА</t>
  </si>
  <si>
    <t>НАПОМНА: Услуге које су приказане за пацијенте на стационарној рехабилитацији се нефактуришу јер улазе у цену БО дана рехабилитације, али се зато води евиденција у протоколима на одељењима.</t>
  </si>
  <si>
    <t>Ход по равном</t>
  </si>
  <si>
    <t>Вежбе релаксације</t>
  </si>
  <si>
    <t>96129-00</t>
  </si>
  <si>
    <t>Примена лека за респираторни систем помоћу небулизатора</t>
  </si>
  <si>
    <t>92043-00</t>
  </si>
  <si>
    <t>Вежбе пацијената са параплегијом или хемиплегијом</t>
  </si>
  <si>
    <t>95550-02</t>
  </si>
  <si>
    <t>Вежбе на справама или ергобициклу</t>
  </si>
  <si>
    <t>Кинези терапија у новорођенчета и одојчета</t>
  </si>
  <si>
    <t>Eлектротерапија у новорођенчета и одојчета</t>
  </si>
  <si>
    <t xml:space="preserve">Пасивне сегментне вежбе </t>
  </si>
  <si>
    <t>Активне сегментне вежбе са отпором</t>
  </si>
  <si>
    <t>96128-00</t>
  </si>
  <si>
    <t>96138-00</t>
  </si>
  <si>
    <t>Корективне вежбе пред огледалом</t>
  </si>
  <si>
    <t xml:space="preserve">Активне вежбе са помагалима </t>
  </si>
  <si>
    <t>Вежбе хода у разбоју</t>
  </si>
  <si>
    <t>96131-00</t>
  </si>
  <si>
    <t>96120-00</t>
  </si>
  <si>
    <t>Терапија грудних или трбушних мишића вежбањем</t>
  </si>
  <si>
    <t>96119-00</t>
  </si>
  <si>
    <t>96130-00</t>
  </si>
  <si>
    <t>Позиционирање</t>
  </si>
  <si>
    <t>Екстензија кичменог стуба</t>
  </si>
  <si>
    <t>22065-00</t>
  </si>
  <si>
    <t>Апликација парафина по сегменту</t>
  </si>
  <si>
    <t>Ласер по акупунктурним тачкама</t>
  </si>
  <si>
    <t xml:space="preserve">Електромагнетно поље </t>
  </si>
  <si>
    <t>Сонофореза</t>
  </si>
  <si>
    <t>Терапијски ултразвук</t>
  </si>
  <si>
    <t>96154-00</t>
  </si>
  <si>
    <t>92178-00</t>
  </si>
  <si>
    <t>Стабилна галванизација</t>
  </si>
  <si>
    <t xml:space="preserve">Електрофореза лека </t>
  </si>
  <si>
    <t>Интерферентне струје</t>
  </si>
  <si>
    <t>Електростимулација</t>
  </si>
  <si>
    <t>96162-00</t>
  </si>
  <si>
    <t>96076-00</t>
  </si>
  <si>
    <t>Лаважа носница</t>
  </si>
  <si>
    <t>92029-00</t>
  </si>
  <si>
    <t>96203-09</t>
  </si>
  <si>
    <t>96199-07</t>
  </si>
  <si>
    <t>96199-02</t>
  </si>
  <si>
    <t>12000-00</t>
  </si>
  <si>
    <t>96200-06</t>
  </si>
  <si>
    <t>96199-09</t>
  </si>
  <si>
    <t>96199-08</t>
  </si>
  <si>
    <t>96199-06</t>
  </si>
  <si>
    <t>96199-03</t>
  </si>
  <si>
    <t>96197-09</t>
  </si>
  <si>
    <t>96197-02</t>
  </si>
  <si>
    <t>11512-00</t>
  </si>
  <si>
    <t>11503-11</t>
  </si>
  <si>
    <t>Мерење тоталног плућног волумена</t>
  </si>
  <si>
    <t>11503-12</t>
  </si>
  <si>
    <t>Мерење дисајног или плућног отпора</t>
  </si>
  <si>
    <t>11503-13</t>
  </si>
  <si>
    <t>Вађење крви у дијагностичке сврхе</t>
  </si>
  <si>
    <t>13839-00</t>
  </si>
  <si>
    <t>11709-00</t>
  </si>
  <si>
    <t>Снимање просечног сигнала ЕКГ-а</t>
  </si>
  <si>
    <t>11713-00</t>
  </si>
  <si>
    <t>ЗДРАВСТВЕНЕ УСЛУГЕ ПРУЖЕНЕ ОСИГУРАНИМ ЛИЦИМА</t>
  </si>
  <si>
    <r>
      <t>1</t>
    </r>
    <r>
      <rPr>
        <sz val="12"/>
        <rFont val="Times New Roman"/>
        <family val="1"/>
      </rPr>
      <t xml:space="preserve"> Ове услуге нису укључене у ултразвучну дијагностику</t>
    </r>
  </si>
  <si>
    <t>БРОЈ ПРЕГЛЕДАНИХ ПАЦИЈЕНАТА</t>
  </si>
  <si>
    <t xml:space="preserve">МАГНЕТНА РЕЗОНАНЦА </t>
  </si>
  <si>
    <t xml:space="preserve">СКЕНЕР </t>
  </si>
  <si>
    <r>
      <t>ДОПЛЕР</t>
    </r>
    <r>
      <rPr>
        <b/>
        <vertAlign val="superscript"/>
        <sz val="8"/>
        <rFont val="Times New Roman"/>
        <family val="1"/>
      </rPr>
      <t>1</t>
    </r>
  </si>
  <si>
    <t>Ултразвучни преглед осталих области</t>
  </si>
  <si>
    <t>90908-00</t>
  </si>
  <si>
    <t>М-приказ и дводимензионални ултразвучни преглед срца у реалном времену</t>
  </si>
  <si>
    <t>55113-00</t>
  </si>
  <si>
    <t>ООООО8</t>
  </si>
  <si>
    <t>55036-00</t>
  </si>
  <si>
    <t>БРОЈ УСЛУГА</t>
  </si>
  <si>
    <t>Радиографско снимање грудног коша</t>
  </si>
  <si>
    <t>58500-00</t>
  </si>
  <si>
    <t>57715-00</t>
  </si>
  <si>
    <t xml:space="preserve">Радиографско снимање фемура </t>
  </si>
  <si>
    <t>57518-00</t>
  </si>
  <si>
    <t>Радиографско снимање стопала</t>
  </si>
  <si>
    <t>57518-04</t>
  </si>
  <si>
    <t xml:space="preserve">Радиографско снимање колена </t>
  </si>
  <si>
    <t>57518-01</t>
  </si>
  <si>
    <t xml:space="preserve">Радиографско снимање зглоба кука </t>
  </si>
  <si>
    <t>57712-00</t>
  </si>
  <si>
    <t>Радиографско снимање шаке и ручног зглоба</t>
  </si>
  <si>
    <t>57512-03</t>
  </si>
  <si>
    <t xml:space="preserve">Радиографско снимање лакта </t>
  </si>
  <si>
    <t>57506-01</t>
  </si>
  <si>
    <t>Радиографско снимање  хумеруса</t>
  </si>
  <si>
    <t>57506-00</t>
  </si>
  <si>
    <t xml:space="preserve">Радиографско снимање рамена или скапуле </t>
  </si>
  <si>
    <t>57700-00</t>
  </si>
  <si>
    <t>58106-00</t>
  </si>
  <si>
    <t xml:space="preserve">Радиографско снимање тораколног дела кичме </t>
  </si>
  <si>
    <t>58103-00</t>
  </si>
  <si>
    <t xml:space="preserve">Радиографско снимање цервикалног дела кичме </t>
  </si>
  <si>
    <t>58100-00</t>
  </si>
  <si>
    <t>Радиографско снимање параназалног синуса</t>
  </si>
  <si>
    <t>57903-00</t>
  </si>
  <si>
    <t xml:space="preserve">Радиографско снимање лобање </t>
  </si>
  <si>
    <t>57901-00</t>
  </si>
  <si>
    <t>Радиографско снимање ребара, једнострано</t>
  </si>
  <si>
    <t>58521-01</t>
  </si>
  <si>
    <t>58900-00</t>
  </si>
  <si>
    <t>Радиографско снимање уринарног система</t>
  </si>
  <si>
    <t>58700-00</t>
  </si>
  <si>
    <t>РЕНДГЕН ДИЈАГНОСТИКА (3 апарата, 1 смена)</t>
  </si>
  <si>
    <t>УЛТРАЗВУЧНА ДИЈАГНОСТИКА (3 апарата, 3 смене)</t>
  </si>
  <si>
    <t>НАПОМНА: Услуге које су приказане за пацијенте на стационарној рехабилитацији се нефактуришу јер улазе у цену БО дана рехабилитације, али се зато води евиденција у протоколу у лабораторији.</t>
  </si>
  <si>
    <t>L029520</t>
  </si>
  <si>
    <t>L020149</t>
  </si>
  <si>
    <t>L019224</t>
  </si>
  <si>
    <t>L019265</t>
  </si>
  <si>
    <t>L020396</t>
  </si>
  <si>
    <t>L020008</t>
  </si>
  <si>
    <t>L020206</t>
  </si>
  <si>
    <t>L019406</t>
  </si>
  <si>
    <t>L019448</t>
  </si>
  <si>
    <t>L019471</t>
  </si>
  <si>
    <t>L019422</t>
  </si>
  <si>
    <t>L020362</t>
  </si>
  <si>
    <t>L021659</t>
  </si>
  <si>
    <t>L019208</t>
  </si>
  <si>
    <t>L019166</t>
  </si>
  <si>
    <t>L021709</t>
  </si>
  <si>
    <t>L019927</t>
  </si>
  <si>
    <t>L021519</t>
  </si>
  <si>
    <t>L019315</t>
  </si>
  <si>
    <t>L021691</t>
  </si>
  <si>
    <t>L019190</t>
  </si>
  <si>
    <t>L019182</t>
  </si>
  <si>
    <t>МИКРОБИОЛОГИЈА  И ПАРАЗИТОЛОГИЈА УКУПНО</t>
  </si>
  <si>
    <t>L021311</t>
  </si>
  <si>
    <t>ПРЕГЛЕД  ФЕЦЕСА  УКУПНО АНАЛИЗА</t>
  </si>
  <si>
    <t>L009472</t>
  </si>
  <si>
    <t>L009456</t>
  </si>
  <si>
    <t>L008979</t>
  </si>
  <si>
    <t>ПРЕГЛЕД УРИНА УКУПНО АНАЛИЗА</t>
  </si>
  <si>
    <t>L001198</t>
  </si>
  <si>
    <t>L012849</t>
  </si>
  <si>
    <t>L012807</t>
  </si>
  <si>
    <t>L012757</t>
  </si>
  <si>
    <t>L012740</t>
  </si>
  <si>
    <t>L012716</t>
  </si>
  <si>
    <t>L012708</t>
  </si>
  <si>
    <t>L012682</t>
  </si>
  <si>
    <t>L012674</t>
  </si>
  <si>
    <t>L000331</t>
  </si>
  <si>
    <t>L004812</t>
  </si>
  <si>
    <t>L004416</t>
  </si>
  <si>
    <t>L004234</t>
  </si>
  <si>
    <t>L004242</t>
  </si>
  <si>
    <t>L006072</t>
  </si>
  <si>
    <t>L002899</t>
  </si>
  <si>
    <t>L002857</t>
  </si>
  <si>
    <t>L004317</t>
  </si>
  <si>
    <t>L001081</t>
  </si>
  <si>
    <t>L005439</t>
  </si>
  <si>
    <t>L014431</t>
  </si>
  <si>
    <t>L001255</t>
  </si>
  <si>
    <t>L001057</t>
  </si>
  <si>
    <t>L001651</t>
  </si>
  <si>
    <t>L001917</t>
  </si>
  <si>
    <t>L002816</t>
  </si>
  <si>
    <t>L006254</t>
  </si>
  <si>
    <t>L002618</t>
  </si>
  <si>
    <t>БИОХЕМИЈСКЕ АНАЛИЗЕ УКУПНО</t>
  </si>
  <si>
    <t>L014092</t>
  </si>
  <si>
    <t>L000265</t>
  </si>
  <si>
    <t>Фибриноген у плазми -спектрофотометријски</t>
  </si>
  <si>
    <t>L014738</t>
  </si>
  <si>
    <t>L015057</t>
  </si>
  <si>
    <t>L014209</t>
  </si>
  <si>
    <t>L015263</t>
  </si>
  <si>
    <t>L015271</t>
  </si>
  <si>
    <t>L013995</t>
  </si>
  <si>
    <t>L000042</t>
  </si>
  <si>
    <t>Узорковање крви других биолошких материјала у лабораторији</t>
  </si>
  <si>
    <t>L000034</t>
  </si>
  <si>
    <t>Узорковање крви ( венепункција)</t>
  </si>
  <si>
    <t>L000026</t>
  </si>
  <si>
    <t>Узорковање крви ( микроузимање)</t>
  </si>
  <si>
    <t>L000018</t>
  </si>
  <si>
    <t>ХЕМАТОЛОШКЕ АНАЛИЗЕ УКУПНО</t>
  </si>
  <si>
    <t>БРОЈ</t>
  </si>
  <si>
    <t>ВРСТА</t>
  </si>
  <si>
    <t>УКУПНО</t>
  </si>
  <si>
    <t>Р.бр.</t>
  </si>
  <si>
    <t>БРОЈ ПАЦИЈЕНАТА</t>
  </si>
  <si>
    <t>БРОЈ ПРЕГЛЕДАНИХ УЗОРАКА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</si>
  <si>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</si>
  <si>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</si>
  <si>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</si>
  <si>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</si>
  <si>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</si>
  <si>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</si>
  <si>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</si>
  <si>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</si>
  <si>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</si>
  <si>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</si>
  <si>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</si>
  <si>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</si>
  <si>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</si>
  <si>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</si>
  <si>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</si>
  <si>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</si>
  <si>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</si>
  <si>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</si>
  <si>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постеља на који се примењује норматив</t>
  </si>
  <si>
    <t>Назив организационе једицине</t>
  </si>
  <si>
    <t>Административни</t>
  </si>
  <si>
    <t>Норматив</t>
  </si>
  <si>
    <t>Технички</t>
  </si>
  <si>
    <t>НАЗИВ</t>
  </si>
  <si>
    <t>ШИФРА</t>
  </si>
  <si>
    <t>Шифра</t>
  </si>
  <si>
    <t>Организациона јединица</t>
  </si>
  <si>
    <t>Делатност - служба  (у складу са Статутом)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</si>
  <si>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</si>
  <si>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</si>
  <si>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</si>
  <si>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</si>
  <si>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</si>
  <si>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</si>
  <si>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</si>
  <si>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</si>
  <si>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</si>
  <si>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</si>
  <si>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</si>
  <si>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</si>
  <si>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</si>
  <si>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</si>
  <si>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</si>
  <si>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</si>
  <si>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</si>
  <si>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</si>
  <si>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</si>
  <si>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</si>
  <si>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</si>
  <si>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</si>
  <si>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</si>
  <si>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</si>
  <si>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ЦИТОСТАТИЦИ СА Ц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</si>
  <si>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</si>
  <si>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</si>
  <si>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</si>
  <si>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</si>
  <si>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</si>
  <si>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</si>
  <si>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</si>
  <si>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</si>
  <si>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</si>
  <si>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</si>
  <si>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</si>
  <si>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</si>
  <si>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8.4.</t>
  </si>
  <si>
    <t>8.5.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</si>
  <si>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</si>
  <si>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</si>
  <si>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</si>
  <si>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САНИТЕТСКИ И МЕДИЦИНСКИ МАТЕРИЈАЛ - ОПШТИ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</si>
  <si>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</si>
  <si>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</si>
  <si>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</si>
  <si>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</si>
  <si>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</si>
  <si>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</si>
  <si>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</si>
  <si>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</si>
  <si>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</si>
  <si>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</si>
  <si>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</si>
  <si>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</si>
  <si>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</si>
  <si>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</si>
  <si>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</si>
  <si>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</si>
  <si>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</si>
  <si>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</si>
  <si>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</si>
  <si>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</si>
  <si>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здравствених сарадника</t>
  </si>
  <si>
    <t>краткотрајна хоспитализација</t>
  </si>
  <si>
    <t>дуготрајна хоспитализација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</si>
  <si>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</si>
  <si>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</si>
  <si>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</si>
  <si>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</si>
  <si>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</si>
  <si>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</si>
  <si>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</si>
  <si>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</si>
  <si>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</si>
  <si>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</si>
  <si>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запослених на неодређено време који се финансирају из средстава обавезног здравственог осигурања</t>
  </si>
  <si>
    <t>Укупан број доктора медицине</t>
  </si>
  <si>
    <t>Укупно норматив за докторе медицине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</si>
  <si>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</si>
  <si>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</si>
  <si>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</si>
  <si>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</si>
  <si>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Капацитети и коришћење болничких постеља</t>
  </si>
  <si>
    <t>Пратиоци лечених лица</t>
  </si>
  <si>
    <t>Број дана боравка</t>
  </si>
  <si>
    <t>Организациона једицина</t>
  </si>
  <si>
    <t>Специјалистички прегледи</t>
  </si>
  <si>
    <t>41764-03</t>
  </si>
  <si>
    <t>Фибероптичка ларингоскопија</t>
  </si>
  <si>
    <t>41898-01</t>
  </si>
  <si>
    <t>Фибероптичка бронхоскопија са биопсијом</t>
  </si>
  <si>
    <t>41898-00</t>
  </si>
  <si>
    <t>41892-01</t>
  </si>
  <si>
    <t>41764-02</t>
  </si>
  <si>
    <t>Назив</t>
  </si>
  <si>
    <t>Амбулантни</t>
  </si>
  <si>
    <t>Стационарни</t>
  </si>
  <si>
    <t>Дијагностичке процедуре са снимањем</t>
  </si>
  <si>
    <t>Лекови</t>
  </si>
  <si>
    <t>ЛЕКОВИ ЗА ЛЕЧЕЊЕ БОЛЕСТИ КРВИ И КРВОТВОРНИХ ОРГАНА</t>
  </si>
  <si>
    <t>Санитетски и медицински потрошни материјал</t>
  </si>
  <si>
    <t>Здравствене услуге</t>
  </si>
  <si>
    <t>Лабораторијска дијагностика</t>
  </si>
  <si>
    <t>Здравствени радници и сарадници на одељењима</t>
  </si>
  <si>
    <t>Немедицински радници</t>
  </si>
  <si>
    <t>Број пратилаца</t>
  </si>
  <si>
    <t xml:space="preserve"> </t>
  </si>
  <si>
    <t>rehabilitacija</t>
  </si>
  <si>
    <t>Лекови ван листе лекова-кисеоник</t>
  </si>
  <si>
    <t>Дијагностичке услуге</t>
  </si>
  <si>
    <t xml:space="preserve">Дијагностичке услуге укупно </t>
  </si>
  <si>
    <t xml:space="preserve">Укупно терапијске </t>
  </si>
  <si>
    <t>специјалистички преглед први</t>
  </si>
  <si>
    <t>специјалистички преглед контролни</t>
  </si>
  <si>
    <t xml:space="preserve">Физикална медицина  одрасли </t>
  </si>
  <si>
    <t>Коштано зглобна обољења деце</t>
  </si>
  <si>
    <t xml:space="preserve">Дијагностипчке услуге </t>
  </si>
  <si>
    <t>Дијагностичке  услуге укупно</t>
  </si>
  <si>
    <t>Р.БР.</t>
  </si>
  <si>
    <t>Kонзилијарни преглед  од 5 лекара</t>
  </si>
  <si>
    <t>Рехабилитација</t>
  </si>
  <si>
    <t>УКУПНО ДИЈАГНОСТИЧКЕ УСЛУГЕ (ДЕЦА+ОДРАСЛИ)</t>
  </si>
  <si>
    <t>УКУПНО ТЕРАПИЈСКЕ УСЛУГЕ (ДЕЦА+ОДРАСЛИ)</t>
  </si>
  <si>
    <t>ПОКРЕТНИ</t>
  </si>
  <si>
    <t xml:space="preserve">НЕПОКРЕТНИ </t>
  </si>
  <si>
    <t xml:space="preserve">УКУПНО  </t>
  </si>
  <si>
    <t xml:space="preserve">ОДЕЉЕЊЕ ЗА РЕХАБИЛИТАЦИЈУ ОДРАСЛИХ </t>
  </si>
  <si>
    <t xml:space="preserve">ОДЕЉЕЊЕ ЗА РЕХАБИЛИТАЦИЈУ ДЕЦЕ </t>
  </si>
  <si>
    <t>респираторна рехабилитација</t>
  </si>
  <si>
    <t>локомоторна рехабилитација и реуматска обољења</t>
  </si>
  <si>
    <t>Време крварења (Duke)</t>
  </si>
  <si>
    <t>Време коагулације (Lee White) у плазми</t>
  </si>
  <si>
    <t>Укупно ( без лекова ван листе лекова -медицински кисеоник)</t>
  </si>
  <si>
    <t>Број радника у здравственој установи који су уговорени са РФЗО</t>
  </si>
  <si>
    <t>Број радника преко уговореног броја на одређено време</t>
  </si>
  <si>
    <t xml:space="preserve">Укупно запослених </t>
  </si>
  <si>
    <t>L019513</t>
  </si>
  <si>
    <t>L019844</t>
  </si>
  <si>
    <t>L020107</t>
  </si>
  <si>
    <t>L012401</t>
  </si>
  <si>
    <t>L020438</t>
  </si>
  <si>
    <t>L002667</t>
  </si>
  <si>
    <t>L002543</t>
  </si>
  <si>
    <t>L000414</t>
  </si>
  <si>
    <t>Терапијске услуге</t>
  </si>
  <si>
    <t>Специјална болница за неспецифичне плућне болест "сокобања" - Сокобања</t>
  </si>
  <si>
    <t>Табела 1.</t>
  </si>
  <si>
    <t>Табела 2.</t>
  </si>
  <si>
    <t>Табела 3.</t>
  </si>
  <si>
    <t>Специјална болница за неспецифичне плућне болести "Сокобања" - Сокобања</t>
  </si>
  <si>
    <t>Специјална блица за неспецифичне плућне болести "Сокобања" - Сокобања</t>
  </si>
  <si>
    <t>Специјална болница за лечење неспецифичних плућних болести "Сокобања" - Сокобања</t>
  </si>
  <si>
    <t>Табела 4.</t>
  </si>
  <si>
    <t>БРОЈ ХОСПИТАЛИЗОВАНИХ ЛИЦА</t>
  </si>
  <si>
    <t>План за 2021.</t>
  </si>
  <si>
    <t>ПРОСЕЧНА ДУЖИНА ЛЕЧЕЊА (ДАНИ)</t>
  </si>
  <si>
    <t>ПРОСЕЧНА ЗАУЗЕТОСТ ПОСТЕЉА ( %)</t>
  </si>
  <si>
    <t>Специјална болница сокобања за неспецифичне плућне болести "Сокобања" - Сокобања</t>
  </si>
  <si>
    <t>Табела 5.</t>
  </si>
  <si>
    <t>Специјална болницаза неспецифичне плућне болести "Сокобања" - Сокобања</t>
  </si>
  <si>
    <t>Табела 6.</t>
  </si>
  <si>
    <t>Специјална болница за неспецифичне плућне болести "Сокобања"-Сокобања</t>
  </si>
  <si>
    <t>Табела 7.</t>
  </si>
  <si>
    <t>АМБУЛАНТНИ</t>
  </si>
  <si>
    <t>СТАЦИОНАРНИ</t>
  </si>
  <si>
    <t>НАЗИВ УСЛУГЕ</t>
  </si>
  <si>
    <t xml:space="preserve">Континуирано мерење односа између протока и волумена током издисаја или удисаја </t>
  </si>
  <si>
    <t>Мерење дифузијског капацитета плућа за угљен-моноксид</t>
  </si>
  <si>
    <t>Холтер амбулатно континуирано  ЕКГ снимање</t>
  </si>
  <si>
    <t>Бронхоскопија са екцизијом лезија</t>
  </si>
  <si>
    <t>Фибероптичка бронхоскопија</t>
  </si>
  <si>
    <t>Саветовање или подучавање о одржавању здравља и опоравку</t>
  </si>
  <si>
    <t>Интрамускуларно давање фармаколошког средства, анти-инфективно средство</t>
  </si>
  <si>
    <t>Интрамускуларно давање фармаколошког средства, друго и неназначено фармаколошко средство</t>
  </si>
  <si>
    <t>Интравенско давање фармаколошког средства, анти-инфективно средство</t>
  </si>
  <si>
    <t xml:space="preserve">Интравенско давање фармаколошког средства, стероид </t>
  </si>
  <si>
    <t>Интравенско давање фармаколошког средства, инсулин</t>
  </si>
  <si>
    <t xml:space="preserve">Интравенско давање фармаколошког средства, хранњива супстанца </t>
  </si>
  <si>
    <t xml:space="preserve">Интравенско давање фармаколошког средства, електролит </t>
  </si>
  <si>
    <t xml:space="preserve">Интравенско давање фармаколошког средства, друго и некласификовано фармаколошко средство </t>
  </si>
  <si>
    <t xml:space="preserve">Субкутано давање фармаколошког средства, инсулин </t>
  </si>
  <si>
    <t xml:space="preserve">Орално давање фармаколошког средства, друго и неклсификовано фармаколошко средство  </t>
  </si>
  <si>
    <t>Дијадинамичке струје</t>
  </si>
  <si>
    <t>Високофреквентне струје (краткоталасна диметрија-рада)</t>
  </si>
  <si>
    <t>Хидро-кинези терапија</t>
  </si>
  <si>
    <t>СО2 купка</t>
  </si>
  <si>
    <t>Обука заштитним покретима и положајима тела код дископатичара</t>
  </si>
  <si>
    <t>Nylinov (Nullin) степеник</t>
  </si>
  <si>
    <t>Кинезиотејпинг</t>
  </si>
  <si>
    <t xml:space="preserve">Терапија хладноћом </t>
  </si>
  <si>
    <t xml:space="preserve">Терапија топлотом </t>
  </si>
  <si>
    <t>Удружене здравствене процедуре,  радна терапија</t>
  </si>
  <si>
    <t>Терапија мишића леђа или врата вежбањем</t>
  </si>
  <si>
    <t>Терапија мишића стопала, ножног зглоба или зглоба прстију вежбањем</t>
  </si>
  <si>
    <t>Терапија целог тела вежбањем</t>
  </si>
  <si>
    <t>Увежбавање вештина у активностима повезаним са положајем тела/мобилношћу/ покретом</t>
  </si>
  <si>
    <t>Увежбавање вештина у активностима повезаним са премештањем</t>
  </si>
  <si>
    <t>Вежбе дисања  у лечењу болести респираторног система</t>
  </si>
  <si>
    <t>Терапеутска масажа или манипулација везивног/меког ткива некласификованог на другом месту</t>
  </si>
  <si>
    <t>Континуирано мерење односа између протока и волумена током издисаја или удисаја</t>
  </si>
  <si>
    <t>Орално давање фармаколошког средства, друго и неклсификовано фармаколошко средство</t>
  </si>
  <si>
    <t>Апликација разних ортоза (корективне шине) код новоронђенчета и одојчета</t>
  </si>
  <si>
    <t>Апликација ортозе у малог детета до 3 године</t>
  </si>
  <si>
    <t>Обука заштитним покретима и положајим тела код дископатичара</t>
  </si>
  <si>
    <t>Индивидуални рад са децом (јуверални артритис, церебрала и сл.)</t>
  </si>
  <si>
    <t>Терапија хладноћом</t>
  </si>
  <si>
    <t>Терапија топлотом</t>
  </si>
  <si>
    <t>Удружене здравствене процедуре, радна терапија</t>
  </si>
  <si>
    <t xml:space="preserve">Број услуга пружених амбулантним осигураним лицима </t>
  </si>
  <si>
    <t>Табела 8.</t>
  </si>
  <si>
    <t>Број услуга пружених стационарним осугураним лицима</t>
  </si>
  <si>
    <t>Укупан број пружених осигураним лицима</t>
  </si>
  <si>
    <t>57518-03</t>
  </si>
  <si>
    <t>Радиографско снимање пелвиса</t>
  </si>
  <si>
    <t>Радиографско снимање лумбосакралног дела кичме</t>
  </si>
  <si>
    <t xml:space="preserve">Радиографско снимање  абдомена </t>
  </si>
  <si>
    <t>Ултразвучни преглед абдомена</t>
  </si>
  <si>
    <t>55812-00</t>
  </si>
  <si>
    <t>Ултразвучни преглед грудног коша или трбушног зида</t>
  </si>
  <si>
    <t>Табела 9.</t>
  </si>
  <si>
    <t>Број услуга пружених амбулантним осигураним лицима</t>
  </si>
  <si>
    <t>Бропј услуга пружених стационарним осигураним лицима</t>
  </si>
  <si>
    <t>Укупан број услуга пружених осигураним лицима</t>
  </si>
  <si>
    <t>Пријем, контрола квалитета узорака и припрема узорака за лабораторијска испитивања</t>
  </si>
  <si>
    <t>C-реактивни протеин (CRP) у крви-POCT методом</t>
  </si>
  <si>
    <t>Еозинофили (ЕО) у крви</t>
  </si>
  <si>
    <t>Седиментација еритроцита (SE)</t>
  </si>
  <si>
    <t>Протромбинско време (PT)</t>
  </si>
  <si>
    <t>Албумини у серуму-спектрофотометрија</t>
  </si>
  <si>
    <t>Алфа-амилаза у плеуралном пунктату</t>
  </si>
  <si>
    <t>Креатин у плеуралном пунктату</t>
  </si>
  <si>
    <t>Лактат дехидрогенеза (LDН) у плеуралном пунктату</t>
  </si>
  <si>
    <t>D-Dimer -у плазми, семиквантитативно</t>
  </si>
  <si>
    <t>Целокупни преглед урина-ручно</t>
  </si>
  <si>
    <t>Седимент урина</t>
  </si>
  <si>
    <t>Преглед столице на паразите (негативни препарат)</t>
  </si>
  <si>
    <t>Хемоглобин (крв) (FOBT) у фецесу-иминохемијски</t>
  </si>
  <si>
    <t>Бактериолошки преглед бриса носа</t>
  </si>
  <si>
    <t>Бактериолошки преглед бриса спољашњег ушног канала или површинске ране</t>
  </si>
  <si>
    <t>Бактериолошки преглед бриса спољашњих гениталија или вагине или цервикса или уретрее</t>
  </si>
  <si>
    <t>Бактериолошки преглед бриса ждрела</t>
  </si>
  <si>
    <t>Бактериолошки преглед дубоке ране односно гноја односно пунктата односно ексудата односно биоптата</t>
  </si>
  <si>
    <t>Бактериолошки преглед искашљаја или трахеалног аспирата или бронхоалвеоларног лавата</t>
  </si>
  <si>
    <t>Бактерилошки преглед ока или коњуктиве</t>
  </si>
  <si>
    <t>Биохемијска идентификација аеробних бактерија</t>
  </si>
  <si>
    <t>Биохемијска идентификација бета-хемолитичног стрептокока</t>
  </si>
  <si>
    <t>Биохемијска идентификација Enterococcus врста</t>
  </si>
  <si>
    <t>Бактеријска идентификација Streptococcus pneumoniae</t>
  </si>
  <si>
    <t>Детекција антигена Helicobacter pylori-имунохроматографским тестом</t>
  </si>
  <si>
    <t>Доказивање продукције или присуства токсина Clostridium difficilae А или Б</t>
  </si>
  <si>
    <t>Идентификација Haemophilus врста факторима раста</t>
  </si>
  <si>
    <t>Испитивање антибиотске осетљивости бактерија, диск-дифузионом методом на прву линију</t>
  </si>
  <si>
    <t>Изолација и испитивање антибиотске осетљивости  U.-urealyticum  и M.-hominis</t>
  </si>
  <si>
    <t>Изолација микроорганизама субкултуром</t>
  </si>
  <si>
    <t>Микроскопски преглед бојеног препарата</t>
  </si>
  <si>
    <t xml:space="preserve">Серолошка идентификација Staphylococcus aureus </t>
  </si>
  <si>
    <t>Уринокултура</t>
  </si>
  <si>
    <t>Детекција антигена Rotaвируса у столици</t>
  </si>
  <si>
    <t>Хемокултура на гљиве класичном методом</t>
  </si>
  <si>
    <t>Преглед бриса на гљиве</t>
  </si>
  <si>
    <t>Преглед осталих биолошких узорака на гљиве</t>
  </si>
  <si>
    <t>Преглед узорака из примарно стерилних регија на гљиве</t>
  </si>
  <si>
    <t>Преглед размаза спутума</t>
  </si>
  <si>
    <t>Табела 10.</t>
  </si>
  <si>
    <t>Специјална болница за неспецифине плућне болести "Сокобања" - Сокобања</t>
  </si>
  <si>
    <t>Табела 11.</t>
  </si>
  <si>
    <t>Специјалан болница за неспецифичне плућне болести "Сокобања" - Сокобања</t>
  </si>
  <si>
    <t>Крвна слика (Hb, Er, Hct, MCV, MCH, MCHC, Le, Tr, LeF, PDW, MPV)</t>
  </si>
  <si>
    <t>Тест  кожне  осетљивости са ≤ 20 алергена</t>
  </si>
  <si>
    <t>U8188000</t>
  </si>
  <si>
    <t>Третман Биоптрон лампом</t>
  </si>
  <si>
    <t>01.01.2021.</t>
  </si>
  <si>
    <t>Извршено у 2019.</t>
  </si>
  <si>
    <t>11503-02</t>
  </si>
  <si>
    <t>Мерење издржљивости или замора дисајних мишића</t>
  </si>
  <si>
    <t>11503-04</t>
  </si>
  <si>
    <t>Тест оптерећења у сврху процене респираторног статуса</t>
  </si>
  <si>
    <t>11900-00</t>
  </si>
  <si>
    <t>Мерење протока урина</t>
  </si>
  <si>
    <t>13842-00</t>
  </si>
  <si>
    <t>Интерартеријска канилација за гасну анализу</t>
  </si>
  <si>
    <t>30055-00</t>
  </si>
  <si>
    <t>Превијање ране</t>
  </si>
  <si>
    <t>36800-00</t>
  </si>
  <si>
    <t>Катетеризација мокраћне бешике</t>
  </si>
  <si>
    <t>96171-00</t>
  </si>
  <si>
    <t>96200-09</t>
  </si>
  <si>
    <t>Пратња или транспорт клијената</t>
  </si>
  <si>
    <t>Субкутано давање фрамаколошког средства, друго и некласификовано фармаколошко средство</t>
  </si>
  <si>
    <t>96205-09</t>
  </si>
  <si>
    <t>Неки други начин давања фармаколошког средтва, друго и накласификовано фармаколошко средство</t>
  </si>
  <si>
    <t>Вежбе за реуматоидни артритис</t>
  </si>
  <si>
    <t>Потпомогнуте сегментне веже</t>
  </si>
  <si>
    <t>Плам за 2021.</t>
  </si>
  <si>
    <t>Rадиграфско снимање глежња</t>
  </si>
  <si>
    <t>55032-00</t>
  </si>
  <si>
    <t>Ултразвучни преглед врата</t>
  </si>
  <si>
    <t>55038-00</t>
  </si>
  <si>
    <t>Ултразвучни преглед уринарног система</t>
  </si>
  <si>
    <t>55044-00</t>
  </si>
  <si>
    <t>Ултразвучни преглед мушког пелвиса</t>
  </si>
  <si>
    <t>55084-00</t>
  </si>
  <si>
    <t>Ултразвучни преглед мокраћне бешике</t>
  </si>
  <si>
    <t>55276-00</t>
  </si>
  <si>
    <t>Ултразбучни дуплекс преглед аорте, интраабдоминалних и илијачних артерија и/или доње шупље вене или илијачних вена</t>
  </si>
  <si>
    <t>55731-00</t>
  </si>
  <si>
    <t>Ултазвучни преглед женског пелвиса</t>
  </si>
  <si>
    <t>55828-00</t>
  </si>
  <si>
    <t>Ултразвучни преглед колена</t>
  </si>
  <si>
    <t>11602-00</t>
  </si>
  <si>
    <t>55274-00</t>
  </si>
  <si>
    <t>9</t>
  </si>
  <si>
    <t>10</t>
  </si>
  <si>
    <t>11</t>
  </si>
  <si>
    <t>L003780</t>
  </si>
  <si>
    <t>Калијум у серуму - јон-селективном електродом (ЈСЕ)</t>
  </si>
  <si>
    <t>L004879</t>
  </si>
  <si>
    <t>Натријум у серуму, јон-селективном електродом (ЈСЕ)</t>
  </si>
  <si>
    <t>L006171</t>
  </si>
  <si>
    <t>Тропонин I у серуму</t>
  </si>
  <si>
    <t>Испитивање и снимање периферних вена у једном или више екстремитета при
 одмарању, коришћењем CW доплера или ручног доплера</t>
  </si>
  <si>
    <t>Ултразвучни дуплекс преглед ектракранијалних, каротидних и вертебралних 
крвних судова</t>
  </si>
  <si>
    <t>Ацидобазни статус (pH, pO2, pCO2) у крви</t>
  </si>
  <si>
    <t>L000075</t>
  </si>
  <si>
    <t>L000174</t>
  </si>
  <si>
    <t>Базни екцес (вишак) у крви</t>
  </si>
  <si>
    <t>Глукоза толеранc тест (тест оптерећење глукозом, GTT-орални)-гукоза у крви</t>
  </si>
  <si>
    <t xml:space="preserve">Хемоглобин - А1с (гликозилирани хемоглобин, НbA1c) у крви
  </t>
  </si>
  <si>
    <t>L000695</t>
  </si>
  <si>
    <t>О2 сатурација у крви</t>
  </si>
  <si>
    <t>L000703</t>
  </si>
  <si>
    <t>рСО2 (парцијални притисак угљен-диоксида) у крви</t>
  </si>
  <si>
    <t>L000711</t>
  </si>
  <si>
    <t>рН крви</t>
  </si>
  <si>
    <t>L000737</t>
  </si>
  <si>
    <t>рО2 (парцијални притисак кисеоника) у крви</t>
  </si>
  <si>
    <t>L000778</t>
  </si>
  <si>
    <t>Стандардни бикарбонати у крви</t>
  </si>
  <si>
    <t>Аланин аминотрансфераза (ALT)
 у серуму-спектрофотометрија</t>
  </si>
  <si>
    <t>Алфа-амилаза у серуму - спектрофотометрија</t>
  </si>
  <si>
    <t>Алкална фосфатаза (ALР) у серуму -
 спектрофотометријом</t>
  </si>
  <si>
    <t>Аспартат аминотрасфераза (AST) у серуму -
 спектрофотометријом</t>
  </si>
  <si>
    <t>Билирубин укупан у серуму - спектрофотометрија</t>
  </si>
  <si>
    <t>Гама-глутамил трансфераза (gama-GT) у серуму - спекрофотометрија</t>
  </si>
  <si>
    <t>Глукоза у серуму-спектрофотометрија</t>
  </si>
  <si>
    <t>Гвожђе у серуму</t>
  </si>
  <si>
    <t>Холестерол укупан у серуму - спектрофотометриоја</t>
  </si>
  <si>
    <t>Холестерол, HDL у серуму - спетрофотометрија</t>
  </si>
  <si>
    <t>Холестерол, LDL у серуму - спетрофотометрија</t>
  </si>
  <si>
    <t>Креатин киназа (CK) у серуму - спекрофотометрија</t>
  </si>
  <si>
    <t>Креатин киназа СК-МВ (изоензим креатин киназе СК-2) у серуму</t>
  </si>
  <si>
    <t>Креатинин у серуму - спектрофотометрија</t>
  </si>
  <si>
    <t>Лактат дехидрогенеза (LDН) у серуму - спекторфотометрија</t>
  </si>
  <si>
    <t>Мокраћна киселина у серуму - спектрофотометрија</t>
  </si>
  <si>
    <t>Протеини укупни у серуму - спекрофотометријом</t>
  </si>
  <si>
    <t>Триглицериди у серму - спекрофотометрија</t>
  </si>
  <si>
    <t>Уреа у серуму - скетрофотометријом</t>
  </si>
  <si>
    <t>Алкалана фосфатаза (ALP) у плеуралном пунктату</t>
  </si>
  <si>
    <t>Глукоза у плеуралом пунктату</t>
  </si>
  <si>
    <t>Холестерол укупан у плеуралном пунктату</t>
  </si>
  <si>
    <t>L012781</t>
  </si>
  <si>
    <t>Микроскопски налаз у плеуралном пунктату</t>
  </si>
  <si>
    <t>Протеини укупни у плеуралном пунктату</t>
  </si>
  <si>
    <t>Триглицериди у плеуралном пунктату</t>
  </si>
  <si>
    <t>Протеини у урину-сулфосалицилном киселином</t>
  </si>
  <si>
    <t>Број исписаних болесника 2019.</t>
  </si>
  <si>
    <t>Број бо  дана 2019.</t>
  </si>
  <si>
    <t>Просечна дневна заузетост постеља 2019. (%)</t>
  </si>
  <si>
    <t>Фибероптички преглед фаринкса</t>
  </si>
  <si>
    <t>ЗА 2021. ГОДИНУ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</si>
</sst>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)@"/>
    <numFmt numFmtId="191" formatCode="0;0;;@"/>
    <numFmt numFmtId="192" formatCode="#&quot; &quot;##0_ "/>
    <numFmt numFmtId="193" formatCode="#,##0.00&quot; &quot;&quot; &quot;"/>
    <numFmt numFmtId="194" formatCode="#,##0&quot; &quot;&quot; &quot;"/>
    <numFmt numFmtId="195" formatCode="0.0"/>
    <numFmt numFmtId="196" formatCode="#,##0.0&quot; &quot;&quot; &quot;"/>
    <numFmt numFmtId="197" formatCode="[$-409]dddd\,\ mmmm\ d\,\ yyyy"/>
    <numFmt numFmtId="198" formatCode="[$-409]h:mm:ss\ AM/PM"/>
  </numFmts>
  <fonts count="88">
    <font>
      <sz val="10"/>
      <name val="HelveticaPlain"/>
      <family val="0"/>
    </font>
    <font>
      <b/>
      <sz val="10"/>
      <name val="HelveticaPlain"/>
      <family val="0"/>
    </font>
    <font>
      <i/>
      <sz val="10"/>
      <name val="HelveticaPlain"/>
      <family val="0"/>
    </font>
    <font>
      <b/>
      <i/>
      <sz val="10"/>
      <name val="HelveticaPlain"/>
      <family val="0"/>
    </font>
    <font>
      <u val="single"/>
      <sz val="10"/>
      <color indexed="12"/>
      <name val="HelveticaPlain"/>
      <family val="0"/>
    </font>
    <font>
      <u val="single"/>
      <sz val="10"/>
      <color indexed="36"/>
      <name val="HelveticaPlai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  <family val="0"/>
    </font>
    <font>
      <sz val="10"/>
      <name val="Arial"/>
      <family val="2"/>
    </font>
    <font>
      <sz val="8"/>
      <name val="HelveticaPlain"/>
      <family val="0"/>
    </font>
    <font>
      <b/>
      <sz val="11"/>
      <name val="Times New Roman"/>
      <family val="1"/>
    </font>
    <font>
      <b/>
      <sz val="11"/>
      <color indexed="12"/>
      <name val="Arial"/>
      <family val="2"/>
    </font>
    <font>
      <sz val="10"/>
      <color indexed="8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Cambria"/>
      <family val="1"/>
    </font>
    <font>
      <sz val="11"/>
      <color indexed="8"/>
      <name val="Times New Roman"/>
      <family val="1"/>
    </font>
    <font>
      <b/>
      <sz val="10"/>
      <name val="CHelvPlain"/>
      <family val="0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1"/>
      <name val="CHelvPlain"/>
      <family val="0"/>
    </font>
    <font>
      <b/>
      <sz val="8"/>
      <name val="Cambria"/>
      <family val="1"/>
    </font>
    <font>
      <b/>
      <sz val="8"/>
      <name val="Arial"/>
      <family val="2"/>
    </font>
    <font>
      <b/>
      <sz val="12"/>
      <name val="Cambria"/>
      <family val="1"/>
    </font>
    <font>
      <b/>
      <sz val="12"/>
      <name val="Arial"/>
      <family val="2"/>
    </font>
    <font>
      <b/>
      <sz val="14"/>
      <name val="Cambria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sz val="9"/>
      <name val="Cambria"/>
      <family val="1"/>
    </font>
    <font>
      <sz val="5"/>
      <name val="Cambria"/>
      <family val="1"/>
    </font>
    <font>
      <sz val="8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name val="CHelvPlain"/>
      <family val="0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theme="1" tint="0.14996999502182007"/>
      <name val="Calibri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25" fillId="3" borderId="0" applyNumberFormat="0" applyBorder="0" applyAlignment="0" applyProtection="0"/>
    <xf numFmtId="0" fontId="70" fillId="4" borderId="0" applyNumberFormat="0" applyBorder="0" applyAlignment="0" applyProtection="0"/>
    <xf numFmtId="0" fontId="25" fillId="5" borderId="0" applyNumberFormat="0" applyBorder="0" applyAlignment="0" applyProtection="0"/>
    <xf numFmtId="0" fontId="70" fillId="6" borderId="0" applyNumberFormat="0" applyBorder="0" applyAlignment="0" applyProtection="0"/>
    <xf numFmtId="0" fontId="25" fillId="7" borderId="0" applyNumberFormat="0" applyBorder="0" applyAlignment="0" applyProtection="0"/>
    <xf numFmtId="0" fontId="70" fillId="8" borderId="0" applyNumberFormat="0" applyBorder="0" applyAlignment="0" applyProtection="0"/>
    <xf numFmtId="0" fontId="25" fillId="9" borderId="0" applyNumberFormat="0" applyBorder="0" applyAlignment="0" applyProtection="0"/>
    <xf numFmtId="0" fontId="70" fillId="10" borderId="0" applyNumberFormat="0" applyBorder="0" applyAlignment="0" applyProtection="0"/>
    <xf numFmtId="0" fontId="25" fillId="11" borderId="0" applyNumberFormat="0" applyBorder="0" applyAlignment="0" applyProtection="0"/>
    <xf numFmtId="0" fontId="70" fillId="12" borderId="0" applyNumberFormat="0" applyBorder="0" applyAlignment="0" applyProtection="0"/>
    <xf numFmtId="0" fontId="25" fillId="13" borderId="0" applyNumberFormat="0" applyBorder="0" applyAlignment="0" applyProtection="0"/>
    <xf numFmtId="0" fontId="70" fillId="14" borderId="0" applyNumberFormat="0" applyBorder="0" applyAlignment="0" applyProtection="0"/>
    <xf numFmtId="0" fontId="25" fillId="15" borderId="0" applyNumberFormat="0" applyBorder="0" applyAlignment="0" applyProtection="0"/>
    <xf numFmtId="0" fontId="70" fillId="16" borderId="0" applyNumberFormat="0" applyBorder="0" applyAlignment="0" applyProtection="0"/>
    <xf numFmtId="0" fontId="25" fillId="17" borderId="0" applyNumberFormat="0" applyBorder="0" applyAlignment="0" applyProtection="0"/>
    <xf numFmtId="0" fontId="70" fillId="18" borderId="0" applyNumberFormat="0" applyBorder="0" applyAlignment="0" applyProtection="0"/>
    <xf numFmtId="0" fontId="25" fillId="19" borderId="0" applyNumberFormat="0" applyBorder="0" applyAlignment="0" applyProtection="0"/>
    <xf numFmtId="0" fontId="70" fillId="20" borderId="0" applyNumberFormat="0" applyBorder="0" applyAlignment="0" applyProtection="0"/>
    <xf numFmtId="0" fontId="25" fillId="9" borderId="0" applyNumberFormat="0" applyBorder="0" applyAlignment="0" applyProtection="0"/>
    <xf numFmtId="0" fontId="70" fillId="21" borderId="0" applyNumberFormat="0" applyBorder="0" applyAlignment="0" applyProtection="0"/>
    <xf numFmtId="0" fontId="25" fillId="15" borderId="0" applyNumberFormat="0" applyBorder="0" applyAlignment="0" applyProtection="0"/>
    <xf numFmtId="0" fontId="70" fillId="22" borderId="0" applyNumberFormat="0" applyBorder="0" applyAlignment="0" applyProtection="0"/>
    <xf numFmtId="0" fontId="25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2" fillId="36" borderId="0" applyNumberFormat="0" applyBorder="0" applyAlignment="0" applyProtection="0"/>
    <xf numFmtId="0" fontId="73" fillId="37" borderId="1" applyNumberFormat="0" applyAlignment="0" applyProtection="0"/>
    <xf numFmtId="0" fontId="74" fillId="3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5" fillId="0" borderId="0">
      <alignment horizontal="left" vertical="center" indent="1"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0" fillId="42" borderId="1" applyNumberFormat="0" applyAlignment="0" applyProtection="0"/>
    <xf numFmtId="0" fontId="81" fillId="0" borderId="6" applyNumberFormat="0" applyFill="0" applyAlignment="0" applyProtection="0"/>
    <xf numFmtId="0" fontId="12" fillId="43" borderId="7" applyNumberFormat="0" applyFont="0" applyAlignment="0" applyProtection="0"/>
    <xf numFmtId="0" fontId="12" fillId="43" borderId="7" applyNumberFormat="0" applyFont="0" applyAlignment="0" applyProtection="0"/>
    <xf numFmtId="0" fontId="82" fillId="44" borderId="0" applyNumberFormat="0" applyBorder="0" applyAlignment="0" applyProtection="0"/>
    <xf numFmtId="0" fontId="12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7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45" borderId="8" applyNumberFormat="0" applyFont="0" applyAlignment="0" applyProtection="0"/>
    <xf numFmtId="0" fontId="12" fillId="46" borderId="9" applyNumberFormat="0" applyFont="0" applyAlignment="0" applyProtection="0"/>
    <xf numFmtId="0" fontId="12" fillId="46" borderId="9" applyNumberFormat="0" applyFont="0" applyAlignment="0" applyProtection="0"/>
    <xf numFmtId="0" fontId="83" fillId="37" borderId="10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4" fillId="2" borderId="11">
      <alignment vertical="center"/>
      <protection/>
    </xf>
    <xf numFmtId="0" fontId="68" fillId="0" borderId="11">
      <alignment horizontal="left" vertical="center" wrapText="1"/>
      <protection locked="0"/>
    </xf>
    <xf numFmtId="0" fontId="85" fillId="0" borderId="0" applyNumberFormat="0" applyFill="0" applyBorder="0" applyAlignment="0" applyProtection="0"/>
    <xf numFmtId="0" fontId="86" fillId="0" borderId="12" applyNumberFormat="0" applyFill="0" applyAlignment="0" applyProtection="0"/>
    <xf numFmtId="0" fontId="87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75" applyFont="1" applyProtection="1">
      <alignment/>
      <protection/>
    </xf>
    <xf numFmtId="3" fontId="10" fillId="0" borderId="0" xfId="75" applyNumberFormat="1" applyFont="1" applyProtection="1">
      <alignment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7" fillId="0" borderId="0" xfId="75" applyFont="1" applyProtection="1">
      <alignment/>
      <protection/>
    </xf>
    <xf numFmtId="3" fontId="10" fillId="0" borderId="0" xfId="75" applyNumberFormat="1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wrapText="1"/>
      <protection/>
    </xf>
    <xf numFmtId="0" fontId="10" fillId="0" borderId="0" xfId="75" applyFont="1" applyAlignment="1" applyProtection="1">
      <alignment wrapText="1"/>
      <protection/>
    </xf>
    <xf numFmtId="3" fontId="10" fillId="0" borderId="0" xfId="75" applyNumberFormat="1" applyFont="1" applyAlignment="1" applyProtection="1">
      <alignment wrapText="1"/>
      <protection/>
    </xf>
    <xf numFmtId="0" fontId="10" fillId="0" borderId="0" xfId="75" applyFont="1" applyAlignment="1" applyProtection="1">
      <alignment horizontal="left"/>
      <protection/>
    </xf>
    <xf numFmtId="0" fontId="10" fillId="0" borderId="0" xfId="75" applyFont="1" applyFill="1" applyProtection="1">
      <alignment/>
      <protection/>
    </xf>
    <xf numFmtId="0" fontId="4" fillId="47" borderId="0" xfId="69" applyFill="1" applyAlignment="1" applyProtection="1">
      <alignment/>
      <protection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/>
    </xf>
    <xf numFmtId="3" fontId="8" fillId="0" borderId="0" xfId="75" applyNumberFormat="1" applyFont="1" applyProtection="1">
      <alignment/>
      <protection/>
    </xf>
    <xf numFmtId="0" fontId="8" fillId="0" borderId="0" xfId="75" applyFont="1" applyProtection="1">
      <alignment/>
      <protection/>
    </xf>
    <xf numFmtId="3" fontId="8" fillId="0" borderId="0" xfId="75" applyNumberFormat="1" applyFont="1" applyAlignment="1" applyProtection="1">
      <alignment horizontal="center" vertical="center" wrapText="1"/>
      <protection/>
    </xf>
    <xf numFmtId="3" fontId="8" fillId="0" borderId="0" xfId="75" applyNumberFormat="1" applyFont="1" applyAlignment="1" applyProtection="1">
      <alignment wrapText="1"/>
      <protection/>
    </xf>
    <xf numFmtId="0" fontId="7" fillId="0" borderId="0" xfId="75" applyFont="1" applyAlignment="1" applyProtection="1">
      <alignment horizontal="right"/>
      <protection/>
    </xf>
    <xf numFmtId="0" fontId="7" fillId="0" borderId="0" xfId="82" applyFont="1" applyProtection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86" fillId="0" borderId="12" xfId="94" applyAlignment="1">
      <alignment/>
    </xf>
    <xf numFmtId="0" fontId="86" fillId="0" borderId="12" xfId="94" applyAlignment="1">
      <alignment vertical="center" wrapText="1"/>
    </xf>
    <xf numFmtId="0" fontId="10" fillId="0" borderId="0" xfId="75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49" fontId="12" fillId="0" borderId="0" xfId="75" applyNumberFormat="1" applyFont="1" applyFill="1" applyProtection="1">
      <alignment/>
      <protection/>
    </xf>
    <xf numFmtId="0" fontId="12" fillId="0" borderId="0" xfId="75" applyFont="1" applyAlignment="1" applyProtection="1">
      <alignment horizontal="left"/>
      <protection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3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3" fontId="20" fillId="7" borderId="13" xfId="0" applyNumberFormat="1" applyFont="1" applyFill="1" applyBorder="1" applyAlignment="1" applyProtection="1">
      <alignment horizontal="center" vertical="center" wrapText="1"/>
      <protection/>
    </xf>
    <xf numFmtId="0" fontId="20" fillId="7" borderId="13" xfId="0" applyFont="1" applyFill="1" applyBorder="1" applyAlignment="1" applyProtection="1">
      <alignment horizontal="center" vertical="center" wrapText="1"/>
      <protection/>
    </xf>
    <xf numFmtId="0" fontId="12" fillId="0" borderId="0" xfId="75" applyFont="1" applyProtection="1">
      <alignment/>
      <protection/>
    </xf>
    <xf numFmtId="0" fontId="12" fillId="0" borderId="0" xfId="84" applyFont="1" applyAlignment="1" applyProtection="1">
      <alignment horizontal="right"/>
      <protection/>
    </xf>
    <xf numFmtId="0" fontId="20" fillId="0" borderId="13" xfId="75" applyFont="1" applyBorder="1" applyAlignment="1" applyProtection="1">
      <alignment vertical="center" wrapText="1"/>
      <protection/>
    </xf>
    <xf numFmtId="0" fontId="20" fillId="0" borderId="13" xfId="83" applyFont="1" applyFill="1" applyBorder="1" applyAlignment="1" applyProtection="1">
      <alignment horizontal="right"/>
      <protection locked="0"/>
    </xf>
    <xf numFmtId="0" fontId="20" fillId="0" borderId="13" xfId="83" applyFont="1" applyBorder="1" applyProtection="1">
      <alignment/>
      <protection locked="0"/>
    </xf>
    <xf numFmtId="0" fontId="20" fillId="0" borderId="13" xfId="83" applyFont="1" applyBorder="1" applyAlignment="1" applyProtection="1">
      <alignment wrapText="1"/>
      <protection locked="0"/>
    </xf>
    <xf numFmtId="0" fontId="23" fillId="7" borderId="13" xfId="83" applyFont="1" applyFill="1" applyBorder="1" applyAlignment="1" applyProtection="1">
      <alignment horizontal="right"/>
      <protection/>
    </xf>
    <xf numFmtId="3" fontId="86" fillId="0" borderId="12" xfId="94" applyNumberForma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2" fillId="0" borderId="13" xfId="0" applyFont="1" applyFill="1" applyBorder="1" applyAlignment="1" quotePrefix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25" fillId="0" borderId="0" xfId="77" applyFont="1">
      <alignment/>
      <protection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9" fillId="0" borderId="0" xfId="0" applyFont="1" applyFill="1" applyAlignment="1">
      <alignment vertical="center" wrapText="1"/>
    </xf>
    <xf numFmtId="190" fontId="26" fillId="15" borderId="16" xfId="91" applyNumberFormat="1" applyFont="1" applyFill="1" applyBorder="1" applyProtection="1">
      <alignment vertical="center"/>
      <protection/>
    </xf>
    <xf numFmtId="190" fontId="26" fillId="15" borderId="16" xfId="91" applyNumberFormat="1" applyFont="1" applyFill="1" applyBorder="1" applyAlignment="1" applyProtection="1">
      <alignment horizontal="right" vertical="center"/>
      <protection/>
    </xf>
    <xf numFmtId="191" fontId="28" fillId="0" borderId="17" xfId="92" applyNumberFormat="1" applyFont="1" applyBorder="1" applyAlignment="1" applyProtection="1">
      <alignment horizontal="left" vertical="center"/>
      <protection/>
    </xf>
    <xf numFmtId="191" fontId="27" fillId="0" borderId="18" xfId="92" applyNumberFormat="1" applyFont="1" applyBorder="1" applyAlignment="1" applyProtection="1">
      <alignment horizontal="right" vertical="center"/>
      <protection/>
    </xf>
    <xf numFmtId="191" fontId="27" fillId="0" borderId="19" xfId="92" applyNumberFormat="1" applyFont="1" applyBorder="1" applyAlignment="1" applyProtection="1">
      <alignment horizontal="right" vertical="center"/>
      <protection/>
    </xf>
    <xf numFmtId="191" fontId="27" fillId="0" borderId="18" xfId="92" applyNumberFormat="1" applyFont="1" applyBorder="1" applyAlignment="1" applyProtection="1">
      <alignment horizontal="left" vertical="center" indent="1"/>
      <protection/>
    </xf>
    <xf numFmtId="191" fontId="28" fillId="0" borderId="18" xfId="92" applyNumberFormat="1" applyFont="1" applyBorder="1" applyAlignment="1" applyProtection="1">
      <alignment horizontal="left" vertical="center"/>
      <protection/>
    </xf>
    <xf numFmtId="191" fontId="27" fillId="0" borderId="19" xfId="92" applyNumberFormat="1" applyFont="1" applyBorder="1" applyAlignment="1" applyProtection="1">
      <alignment horizontal="left" vertical="center" indent="1"/>
      <protection/>
    </xf>
    <xf numFmtId="191" fontId="28" fillId="0" borderId="19" xfId="92" applyNumberFormat="1" applyFont="1" applyBorder="1" applyAlignment="1" applyProtection="1">
      <alignment horizontal="left" vertical="center"/>
      <protection/>
    </xf>
    <xf numFmtId="190" fontId="26" fillId="15" borderId="17" xfId="91" applyNumberFormat="1" applyFont="1" applyFill="1" applyBorder="1" applyProtection="1">
      <alignment vertical="center"/>
      <protection/>
    </xf>
    <xf numFmtId="190" fontId="26" fillId="15" borderId="19" xfId="91" applyNumberFormat="1" applyFont="1" applyFill="1" applyBorder="1" applyAlignment="1" applyProtection="1">
      <alignment horizontal="right" vertical="center"/>
      <protection/>
    </xf>
    <xf numFmtId="0" fontId="22" fillId="0" borderId="13" xfId="0" applyFont="1" applyBorder="1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20" fillId="0" borderId="13" xfId="75" applyFont="1" applyBorder="1" applyProtection="1">
      <alignment/>
      <protection locked="0"/>
    </xf>
    <xf numFmtId="0" fontId="20" fillId="13" borderId="13" xfId="83" applyFont="1" applyFill="1" applyBorder="1" applyAlignment="1" applyProtection="1">
      <alignment horizontal="right"/>
      <protection/>
    </xf>
    <xf numFmtId="0" fontId="20" fillId="0" borderId="13" xfId="82" applyFont="1" applyBorder="1" applyProtection="1">
      <alignment/>
      <protection locked="0"/>
    </xf>
    <xf numFmtId="0" fontId="23" fillId="7" borderId="13" xfId="82" applyFont="1" applyFill="1" applyBorder="1" applyAlignment="1" applyProtection="1">
      <alignment horizontal="right" vertical="center"/>
      <protection/>
    </xf>
    <xf numFmtId="0" fontId="23" fillId="13" borderId="13" xfId="83" applyFont="1" applyFill="1" applyBorder="1" applyAlignment="1" applyProtection="1">
      <alignment horizontal="right"/>
      <protection/>
    </xf>
    <xf numFmtId="0" fontId="22" fillId="47" borderId="13" xfId="83" applyFont="1" applyFill="1" applyBorder="1" applyAlignment="1" applyProtection="1">
      <alignment horizontal="center" vertical="center" wrapText="1"/>
      <protection/>
    </xf>
    <xf numFmtId="3" fontId="20" fillId="13" borderId="13" xfId="0" applyNumberFormat="1" applyFont="1" applyFill="1" applyBorder="1" applyAlignment="1" applyProtection="1">
      <alignment/>
      <protection/>
    </xf>
    <xf numFmtId="0" fontId="20" fillId="13" borderId="13" xfId="0" applyFont="1" applyFill="1" applyBorder="1" applyAlignment="1" applyProtection="1">
      <alignment/>
      <protection/>
    </xf>
    <xf numFmtId="0" fontId="20" fillId="7" borderId="13" xfId="0" applyFont="1" applyFill="1" applyBorder="1" applyAlignment="1" applyProtection="1">
      <alignment horizontal="right" vertical="center" wrapText="1"/>
      <protection/>
    </xf>
    <xf numFmtId="0" fontId="22" fillId="0" borderId="13" xfId="0" applyFont="1" applyFill="1" applyBorder="1" applyAlignment="1" applyProtection="1">
      <alignment horizontal="center" vertical="center" textRotation="90" wrapText="1"/>
      <protection/>
    </xf>
    <xf numFmtId="3" fontId="2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20" xfId="0" applyFont="1" applyBorder="1" applyAlignment="1">
      <alignment vertical="center"/>
    </xf>
    <xf numFmtId="0" fontId="12" fillId="48" borderId="20" xfId="0" applyFont="1" applyFill="1" applyBorder="1" applyAlignment="1">
      <alignment vertical="center"/>
    </xf>
    <xf numFmtId="0" fontId="12" fillId="48" borderId="21" xfId="0" applyFont="1" applyFill="1" applyBorder="1" applyAlignment="1">
      <alignment vertical="center"/>
    </xf>
    <xf numFmtId="0" fontId="2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0" fontId="86" fillId="0" borderId="23" xfId="94" applyBorder="1" applyAlignment="1">
      <alignment/>
    </xf>
    <xf numFmtId="0" fontId="20" fillId="0" borderId="13" xfId="0" applyFont="1" applyFill="1" applyBorder="1" applyAlignment="1">
      <alignment horizontal="centerContinuous" vertical="center"/>
    </xf>
    <xf numFmtId="0" fontId="12" fillId="47" borderId="13" xfId="0" applyFont="1" applyFill="1" applyBorder="1" applyAlignment="1">
      <alignment horizontal="center" vertical="center"/>
    </xf>
    <xf numFmtId="191" fontId="27" fillId="0" borderId="18" xfId="92" applyNumberFormat="1" applyFont="1" applyFill="1" applyBorder="1" applyAlignment="1" applyProtection="1">
      <alignment horizontal="left" vertical="center" wrapText="1" indent="1"/>
      <protection/>
    </xf>
    <xf numFmtId="191" fontId="27" fillId="0" borderId="19" xfId="92" applyNumberFormat="1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7" fillId="47" borderId="0" xfId="0" applyFont="1" applyFill="1" applyAlignment="1">
      <alignment vertical="center"/>
    </xf>
    <xf numFmtId="0" fontId="7" fillId="47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47" borderId="0" xfId="0" applyFont="1" applyFill="1" applyBorder="1" applyAlignment="1" quotePrefix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47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47" borderId="13" xfId="0" applyFont="1" applyFill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47" borderId="24" xfId="0" applyFont="1" applyFill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16" fontId="9" fillId="0" borderId="2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" fontId="9" fillId="0" borderId="24" xfId="0" applyNumberFormat="1" applyFont="1" applyBorder="1" applyAlignment="1" quotePrefix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 quotePrefix="1">
      <alignment horizontal="center" vertical="center"/>
    </xf>
    <xf numFmtId="0" fontId="9" fillId="47" borderId="24" xfId="0" applyFont="1" applyFill="1" applyBorder="1" applyAlignment="1">
      <alignment horizontal="center" vertical="center"/>
    </xf>
    <xf numFmtId="0" fontId="9" fillId="47" borderId="13" xfId="0" applyFont="1" applyFill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7" fillId="13" borderId="13" xfId="0" applyFont="1" applyFill="1" applyBorder="1" applyAlignment="1">
      <alignment horizontal="left" vertical="center"/>
    </xf>
    <xf numFmtId="0" fontId="7" fillId="13" borderId="13" xfId="0" applyFont="1" applyFill="1" applyBorder="1" applyAlignment="1">
      <alignment vertical="center"/>
    </xf>
    <xf numFmtId="0" fontId="6" fillId="13" borderId="25" xfId="0" applyFont="1" applyFill="1" applyBorder="1" applyAlignment="1">
      <alignment vertical="center"/>
    </xf>
    <xf numFmtId="0" fontId="38" fillId="13" borderId="13" xfId="0" applyFont="1" applyFill="1" applyBorder="1" applyAlignment="1">
      <alignment vertical="center"/>
    </xf>
    <xf numFmtId="0" fontId="29" fillId="13" borderId="13" xfId="0" applyFont="1" applyFill="1" applyBorder="1" applyAlignment="1">
      <alignment vertical="center"/>
    </xf>
    <xf numFmtId="0" fontId="14" fillId="13" borderId="25" xfId="0" applyFont="1" applyFill="1" applyBorder="1" applyAlignment="1">
      <alignment vertical="center"/>
    </xf>
    <xf numFmtId="0" fontId="8" fillId="13" borderId="25" xfId="0" applyFont="1" applyFill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1" fontId="39" fillId="0" borderId="18" xfId="92" applyNumberFormat="1" applyFont="1" applyBorder="1" applyAlignment="1" applyProtection="1">
      <alignment horizontal="left" vertical="center"/>
      <protection/>
    </xf>
    <xf numFmtId="193" fontId="12" fillId="0" borderId="15" xfId="0" applyNumberFormat="1" applyFont="1" applyBorder="1" applyAlignment="1">
      <alignment/>
    </xf>
    <xf numFmtId="193" fontId="12" fillId="48" borderId="13" xfId="0" applyNumberFormat="1" applyFont="1" applyFill="1" applyBorder="1" applyAlignment="1">
      <alignment/>
    </xf>
    <xf numFmtId="193" fontId="12" fillId="48" borderId="13" xfId="0" applyNumberFormat="1" applyFont="1" applyFill="1" applyBorder="1" applyAlignment="1">
      <alignment horizontal="center" vertical="center" wrapText="1"/>
    </xf>
    <xf numFmtId="193" fontId="12" fillId="0" borderId="13" xfId="0" applyNumberFormat="1" applyFont="1" applyBorder="1" applyAlignment="1">
      <alignment/>
    </xf>
    <xf numFmtId="193" fontId="12" fillId="0" borderId="22" xfId="0" applyNumberFormat="1" applyFont="1" applyBorder="1" applyAlignment="1">
      <alignment/>
    </xf>
    <xf numFmtId="193" fontId="21" fillId="0" borderId="14" xfId="0" applyNumberFormat="1" applyFont="1" applyFill="1" applyBorder="1" applyAlignment="1">
      <alignment horizontal="center" vertical="center"/>
    </xf>
    <xf numFmtId="193" fontId="22" fillId="48" borderId="21" xfId="0" applyNumberFormat="1" applyFont="1" applyFill="1" applyBorder="1" applyAlignment="1">
      <alignment/>
    </xf>
    <xf numFmtId="193" fontId="22" fillId="48" borderId="20" xfId="0" applyNumberFormat="1" applyFont="1" applyFill="1" applyBorder="1" applyAlignment="1">
      <alignment/>
    </xf>
    <xf numFmtId="193" fontId="22" fillId="0" borderId="13" xfId="0" applyNumberFormat="1" applyFont="1" applyBorder="1" applyAlignment="1">
      <alignment/>
    </xf>
    <xf numFmtId="193" fontId="22" fillId="0" borderId="13" xfId="0" applyNumberFormat="1" applyFont="1" applyFill="1" applyBorder="1" applyAlignment="1">
      <alignment/>
    </xf>
    <xf numFmtId="0" fontId="12" fillId="0" borderId="25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16" fontId="29" fillId="47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91" fontId="41" fillId="0" borderId="17" xfId="92" applyNumberFormat="1" applyFont="1" applyBorder="1" applyAlignment="1" applyProtection="1">
      <alignment horizontal="left" vertical="center"/>
      <protection/>
    </xf>
    <xf numFmtId="191" fontId="41" fillId="0" borderId="18" xfId="92" applyNumberFormat="1" applyFont="1" applyBorder="1" applyAlignment="1" applyProtection="1">
      <alignment horizontal="left" vertical="center"/>
      <protection/>
    </xf>
    <xf numFmtId="191" fontId="41" fillId="0" borderId="18" xfId="92" applyNumberFormat="1" applyFont="1" applyBorder="1" applyAlignment="1" applyProtection="1">
      <alignment horizontal="left" vertical="center" indent="1"/>
      <protection/>
    </xf>
    <xf numFmtId="191" fontId="41" fillId="0" borderId="19" xfId="92" applyNumberFormat="1" applyFont="1" applyBorder="1" applyAlignment="1" applyProtection="1">
      <alignment horizontal="left" vertical="center" indent="1"/>
      <protection/>
    </xf>
    <xf numFmtId="191" fontId="41" fillId="0" borderId="17" xfId="92" applyNumberFormat="1" applyFont="1" applyBorder="1" applyAlignment="1" applyProtection="1">
      <alignment horizontal="left" vertical="center"/>
      <protection/>
    </xf>
    <xf numFmtId="191" fontId="41" fillId="0" borderId="18" xfId="92" applyNumberFormat="1" applyFont="1" applyBorder="1" applyAlignment="1" applyProtection="1">
      <alignment horizontal="left" vertical="center"/>
      <protection/>
    </xf>
    <xf numFmtId="190" fontId="26" fillId="15" borderId="18" xfId="91" applyNumberFormat="1" applyFont="1" applyFill="1" applyBorder="1" applyProtection="1">
      <alignment vertical="center"/>
      <protection/>
    </xf>
    <xf numFmtId="0" fontId="7" fillId="0" borderId="13" xfId="0" applyFont="1" applyBorder="1" applyAlignment="1">
      <alignment horizontal="center" vertical="center" wrapText="1"/>
    </xf>
    <xf numFmtId="1" fontId="7" fillId="47" borderId="13" xfId="0" applyNumberFormat="1" applyFont="1" applyFill="1" applyBorder="1" applyAlignment="1">
      <alignment vertical="center"/>
    </xf>
    <xf numFmtId="1" fontId="6" fillId="47" borderId="13" xfId="0" applyNumberFormat="1" applyFont="1" applyFill="1" applyBorder="1" applyAlignment="1">
      <alignment vertical="center"/>
    </xf>
    <xf numFmtId="1" fontId="6" fillId="47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91" fontId="43" fillId="0" borderId="19" xfId="92" applyNumberFormat="1" applyFont="1" applyBorder="1" applyAlignment="1" applyProtection="1">
      <alignment horizontal="left" vertical="center" indent="1"/>
      <protection/>
    </xf>
    <xf numFmtId="191" fontId="43" fillId="0" borderId="17" xfId="92" applyNumberFormat="1" applyFont="1" applyBorder="1" applyAlignment="1" applyProtection="1">
      <alignment horizontal="left" vertical="center"/>
      <protection/>
    </xf>
    <xf numFmtId="191" fontId="43" fillId="0" borderId="18" xfId="92" applyNumberFormat="1" applyFont="1" applyBorder="1" applyAlignment="1" applyProtection="1">
      <alignment horizontal="left" vertical="center"/>
      <protection/>
    </xf>
    <xf numFmtId="191" fontId="43" fillId="0" borderId="19" xfId="92" applyNumberFormat="1" applyFont="1" applyBorder="1" applyAlignment="1" applyProtection="1">
      <alignment horizontal="left" vertical="center"/>
      <protection/>
    </xf>
    <xf numFmtId="0" fontId="7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left" vertical="center"/>
    </xf>
    <xf numFmtId="0" fontId="7" fillId="47" borderId="13" xfId="0" applyFont="1" applyFill="1" applyBorder="1" applyAlignment="1" quotePrefix="1">
      <alignment horizontal="center" vertical="center"/>
    </xf>
    <xf numFmtId="0" fontId="7" fillId="47" borderId="25" xfId="0" applyFont="1" applyFill="1" applyBorder="1" applyAlignment="1">
      <alignment horizontal="center" vertical="center"/>
    </xf>
    <xf numFmtId="49" fontId="29" fillId="47" borderId="13" xfId="0" applyNumberFormat="1" applyFont="1" applyFill="1" applyBorder="1" applyAlignment="1">
      <alignment horizontal="left" vertical="center"/>
    </xf>
    <xf numFmtId="0" fontId="7" fillId="47" borderId="13" xfId="0" applyFont="1" applyFill="1" applyBorder="1" applyAlignment="1">
      <alignment horizontal="left" vertical="center" wrapText="1"/>
    </xf>
    <xf numFmtId="0" fontId="29" fillId="47" borderId="13" xfId="0" applyFont="1" applyFill="1" applyBorder="1" applyAlignment="1">
      <alignment horizontal="left" vertical="center"/>
    </xf>
    <xf numFmtId="0" fontId="8" fillId="47" borderId="13" xfId="0" applyFont="1" applyFill="1" applyBorder="1" applyAlignment="1">
      <alignment horizontal="left" vertical="center" wrapText="1"/>
    </xf>
    <xf numFmtId="0" fontId="7" fillId="49" borderId="25" xfId="0" applyFont="1" applyFill="1" applyBorder="1" applyAlignment="1">
      <alignment horizontal="center" vertical="center"/>
    </xf>
    <xf numFmtId="0" fontId="29" fillId="47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4" fillId="47" borderId="13" xfId="0" applyFont="1" applyFill="1" applyBorder="1" applyAlignment="1">
      <alignment vertical="center"/>
    </xf>
    <xf numFmtId="1" fontId="7" fillId="47" borderId="13" xfId="0" applyNumberFormat="1" applyFont="1" applyFill="1" applyBorder="1" applyAlignment="1" quotePrefix="1">
      <alignment horizontal="center" vertical="center"/>
    </xf>
    <xf numFmtId="0" fontId="33" fillId="47" borderId="13" xfId="0" applyFont="1" applyFill="1" applyBorder="1" applyAlignment="1">
      <alignment horizontal="left" vertical="center"/>
    </xf>
    <xf numFmtId="0" fontId="16" fillId="47" borderId="13" xfId="0" applyFont="1" applyFill="1" applyBorder="1" applyAlignment="1">
      <alignment horizontal="left" vertical="center" wrapText="1"/>
    </xf>
    <xf numFmtId="1" fontId="16" fillId="47" borderId="13" xfId="0" applyNumberFormat="1" applyFont="1" applyFill="1" applyBorder="1" applyAlignment="1" quotePrefix="1">
      <alignment horizontal="center" vertical="center"/>
    </xf>
    <xf numFmtId="0" fontId="7" fillId="0" borderId="25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9" fillId="47" borderId="3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9" fillId="47" borderId="29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47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93" fontId="8" fillId="0" borderId="0" xfId="0" applyNumberFormat="1" applyFont="1" applyAlignment="1">
      <alignment/>
    </xf>
    <xf numFmtId="0" fontId="6" fillId="13" borderId="35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12" fillId="47" borderId="13" xfId="0" applyFont="1" applyFill="1" applyBorder="1" applyAlignment="1" quotePrefix="1">
      <alignment horizontal="center" vertical="center"/>
    </xf>
    <xf numFmtId="0" fontId="9" fillId="47" borderId="36" xfId="0" applyFont="1" applyFill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2" fontId="44" fillId="0" borderId="13" xfId="0" applyNumberFormat="1" applyFont="1" applyBorder="1" applyAlignment="1">
      <alignment/>
    </xf>
    <xf numFmtId="0" fontId="8" fillId="49" borderId="29" xfId="0" applyFont="1" applyFill="1" applyBorder="1" applyAlignment="1">
      <alignment horizontal="center" vertical="center"/>
    </xf>
    <xf numFmtId="0" fontId="8" fillId="13" borderId="35" xfId="0" applyFont="1" applyFill="1" applyBorder="1" applyAlignment="1">
      <alignment horizontal="left" vertical="center"/>
    </xf>
    <xf numFmtId="0" fontId="8" fillId="13" borderId="29" xfId="0" applyFont="1" applyFill="1" applyBorder="1" applyAlignment="1">
      <alignment horizontal="left" vertical="center"/>
    </xf>
    <xf numFmtId="0" fontId="8" fillId="13" borderId="29" xfId="0" applyFont="1" applyFill="1" applyBorder="1" applyAlignment="1">
      <alignment horizontal="left" vertical="center" wrapText="1"/>
    </xf>
    <xf numFmtId="0" fontId="6" fillId="13" borderId="40" xfId="0" applyFont="1" applyFill="1" applyBorder="1" applyAlignment="1">
      <alignment horizontal="center" vertical="center"/>
    </xf>
    <xf numFmtId="0" fontId="7" fillId="13" borderId="34" xfId="0" applyFont="1" applyFill="1" applyBorder="1" applyAlignment="1">
      <alignment horizontal="center" vertical="center"/>
    </xf>
    <xf numFmtId="0" fontId="44" fillId="0" borderId="13" xfId="0" applyFont="1" applyFill="1" applyBorder="1" applyAlignment="1" quotePrefix="1">
      <alignment horizontal="center" vertical="center"/>
    </xf>
    <xf numFmtId="0" fontId="42" fillId="13" borderId="29" xfId="0" applyFont="1" applyFill="1" applyBorder="1" applyAlignment="1" quotePrefix="1">
      <alignment horizontal="center" vertical="center"/>
    </xf>
    <xf numFmtId="0" fontId="45" fillId="0" borderId="12" xfId="94" applyFont="1" applyAlignment="1">
      <alignment vertical="center" wrapText="1"/>
    </xf>
    <xf numFmtId="0" fontId="30" fillId="47" borderId="41" xfId="0" applyFont="1" applyFill="1" applyBorder="1" applyAlignment="1">
      <alignment horizontal="center" vertical="center"/>
    </xf>
    <xf numFmtId="0" fontId="7" fillId="47" borderId="26" xfId="0" applyFont="1" applyFill="1" applyBorder="1" applyAlignment="1">
      <alignment horizontal="center" vertical="center" wrapText="1"/>
    </xf>
    <xf numFmtId="0" fontId="30" fillId="47" borderId="15" xfId="0" applyFont="1" applyFill="1" applyBorder="1" applyAlignment="1">
      <alignment horizontal="centerContinuous" vertical="center" wrapText="1"/>
    </xf>
    <xf numFmtId="0" fontId="30" fillId="47" borderId="13" xfId="0" applyFont="1" applyFill="1" applyBorder="1" applyAlignment="1">
      <alignment horizontal="centerContinuous" vertical="center" wrapText="1"/>
    </xf>
    <xf numFmtId="0" fontId="30" fillId="47" borderId="29" xfId="0" applyFont="1" applyFill="1" applyBorder="1" applyAlignment="1">
      <alignment horizontal="centerContinuous" vertical="center" wrapText="1"/>
    </xf>
    <xf numFmtId="0" fontId="8" fillId="13" borderId="29" xfId="0" applyFont="1" applyFill="1" applyBorder="1" applyAlignment="1">
      <alignment horizontal="center" vertical="center"/>
    </xf>
    <xf numFmtId="0" fontId="8" fillId="13" borderId="29" xfId="0" applyFont="1" applyFill="1" applyBorder="1" applyAlignment="1" quotePrefix="1">
      <alignment horizontal="center" vertical="center"/>
    </xf>
    <xf numFmtId="1" fontId="8" fillId="13" borderId="29" xfId="0" applyNumberFormat="1" applyFont="1" applyFill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5" xfId="0" applyFont="1" applyBorder="1" applyAlignment="1">
      <alignment/>
    </xf>
    <xf numFmtId="0" fontId="22" fillId="47" borderId="25" xfId="0" applyFont="1" applyFill="1" applyBorder="1" applyAlignment="1">
      <alignment/>
    </xf>
    <xf numFmtId="0" fontId="22" fillId="0" borderId="25" xfId="0" applyFont="1" applyBorder="1" applyAlignment="1">
      <alignment vertical="center"/>
    </xf>
    <xf numFmtId="0" fontId="40" fillId="13" borderId="35" xfId="0" applyFont="1" applyFill="1" applyBorder="1" applyAlignment="1">
      <alignment/>
    </xf>
    <xf numFmtId="0" fontId="40" fillId="13" borderId="29" xfId="0" applyFont="1" applyFill="1" applyBorder="1" applyAlignment="1">
      <alignment wrapText="1"/>
    </xf>
    <xf numFmtId="193" fontId="40" fillId="13" borderId="29" xfId="0" applyNumberFormat="1" applyFont="1" applyFill="1" applyBorder="1" applyAlignment="1">
      <alignment/>
    </xf>
    <xf numFmtId="2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" fontId="7" fillId="47" borderId="22" xfId="0" applyNumberFormat="1" applyFont="1" applyFill="1" applyBorder="1" applyAlignment="1" quotePrefix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4" fontId="41" fillId="0" borderId="17" xfId="92" applyNumberFormat="1" applyFont="1" applyBorder="1" applyAlignment="1" applyProtection="1">
      <alignment horizontal="left" vertical="center" indent="1"/>
      <protection/>
    </xf>
    <xf numFmtId="0" fontId="46" fillId="0" borderId="13" xfId="0" applyFont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vertical="center"/>
    </xf>
    <xf numFmtId="0" fontId="10" fillId="47" borderId="13" xfId="0" applyFont="1" applyFill="1" applyBorder="1" applyAlignment="1">
      <alignment horizontal="left" vertical="center" wrapText="1"/>
    </xf>
    <xf numFmtId="0" fontId="29" fillId="47" borderId="25" xfId="0" applyFont="1" applyFill="1" applyBorder="1" applyAlignment="1">
      <alignment vertical="center"/>
    </xf>
    <xf numFmtId="0" fontId="29" fillId="47" borderId="25" xfId="0" applyFont="1" applyFill="1" applyBorder="1" applyAlignment="1">
      <alignment horizontal="right" vertical="center" wrapText="1"/>
    </xf>
    <xf numFmtId="0" fontId="29" fillId="0" borderId="25" xfId="0" applyFont="1" applyBorder="1" applyAlignment="1">
      <alignment horizontal="right" vertical="center" wrapText="1"/>
    </xf>
    <xf numFmtId="0" fontId="29" fillId="0" borderId="25" xfId="0" applyNumberFormat="1" applyFont="1" applyBorder="1" applyAlignment="1" quotePrefix="1">
      <alignment horizontal="right" vertical="center" wrapText="1"/>
    </xf>
    <xf numFmtId="0" fontId="7" fillId="0" borderId="25" xfId="0" applyFont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6" fillId="13" borderId="41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192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9" fillId="47" borderId="42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47" borderId="46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10" fillId="0" borderId="0" xfId="75" applyFont="1" applyFill="1" applyAlignment="1" applyProtection="1">
      <alignment horizontal="center" vertical="center" wrapText="1"/>
      <protection/>
    </xf>
    <xf numFmtId="191" fontId="47" fillId="0" borderId="17" xfId="92" applyNumberFormat="1" applyFont="1" applyBorder="1" applyAlignment="1" applyProtection="1">
      <alignment horizontal="left" vertical="center" indent="1"/>
      <protection/>
    </xf>
    <xf numFmtId="14" fontId="47" fillId="0" borderId="17" xfId="92" applyNumberFormat="1" applyFont="1" applyBorder="1" applyAlignment="1" applyProtection="1">
      <alignment horizontal="left" vertical="center" indent="1"/>
      <protection/>
    </xf>
    <xf numFmtId="191" fontId="41" fillId="0" borderId="17" xfId="92" applyNumberFormat="1" applyFont="1" applyBorder="1" applyAlignment="1" applyProtection="1">
      <alignment horizontal="left" vertical="center" indent="1"/>
      <protection/>
    </xf>
    <xf numFmtId="191" fontId="41" fillId="0" borderId="17" xfId="92" applyNumberFormat="1" applyFont="1" applyBorder="1" applyAlignment="1" applyProtection="1">
      <alignment vertical="center"/>
      <protection/>
    </xf>
    <xf numFmtId="191" fontId="47" fillId="0" borderId="17" xfId="92" applyNumberFormat="1" applyFont="1" applyFill="1" applyBorder="1" applyAlignment="1" applyProtection="1">
      <alignment vertical="center"/>
      <protection/>
    </xf>
    <xf numFmtId="191" fontId="48" fillId="0" borderId="17" xfId="92" applyNumberFormat="1" applyFont="1" applyFill="1" applyBorder="1" applyAlignment="1" applyProtection="1">
      <alignment vertical="center"/>
      <protection/>
    </xf>
    <xf numFmtId="191" fontId="41" fillId="0" borderId="18" xfId="92" applyNumberFormat="1" applyFont="1" applyBorder="1" applyAlignment="1" applyProtection="1">
      <alignment horizontal="left" vertical="center" indent="1"/>
      <protection/>
    </xf>
    <xf numFmtId="14" fontId="41" fillId="0" borderId="18" xfId="92" applyNumberFormat="1" applyFont="1" applyBorder="1" applyAlignment="1" applyProtection="1">
      <alignment horizontal="left" vertical="center" indent="1"/>
      <protection/>
    </xf>
    <xf numFmtId="191" fontId="27" fillId="0" borderId="0" xfId="92" applyNumberFormat="1" applyFont="1" applyBorder="1" applyAlignment="1" applyProtection="1">
      <alignment horizontal="left" vertical="center" indent="1"/>
      <protection/>
    </xf>
    <xf numFmtId="191" fontId="28" fillId="0" borderId="0" xfId="92" applyNumberFormat="1" applyFont="1" applyBorder="1" applyAlignment="1" applyProtection="1">
      <alignment horizontal="left" vertical="center"/>
      <protection/>
    </xf>
    <xf numFmtId="0" fontId="12" fillId="0" borderId="20" xfId="0" applyFont="1" applyFill="1" applyBorder="1" applyAlignment="1" quotePrefix="1">
      <alignment horizontal="center" vertical="center"/>
    </xf>
    <xf numFmtId="191" fontId="41" fillId="0" borderId="0" xfId="92" applyNumberFormat="1" applyFont="1" applyBorder="1" applyAlignment="1" applyProtection="1">
      <alignment horizontal="left" vertical="center" indent="1"/>
      <protection/>
    </xf>
    <xf numFmtId="191" fontId="43" fillId="0" borderId="0" xfId="92" applyNumberFormat="1" applyFont="1" applyBorder="1" applyAlignment="1" applyProtection="1">
      <alignment horizontal="left" vertical="center" indent="1"/>
      <protection/>
    </xf>
    <xf numFmtId="191" fontId="43" fillId="0" borderId="0" xfId="92" applyNumberFormat="1" applyFont="1" applyBorder="1" applyAlignment="1" applyProtection="1">
      <alignment horizontal="left" vertical="center"/>
      <protection/>
    </xf>
    <xf numFmtId="0" fontId="8" fillId="0" borderId="20" xfId="0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8" fillId="13" borderId="44" xfId="0" applyNumberFormat="1" applyFont="1" applyFill="1" applyBorder="1" applyAlignment="1" quotePrefix="1">
      <alignment horizontal="center" vertical="center"/>
    </xf>
    <xf numFmtId="1" fontId="7" fillId="47" borderId="20" xfId="0" applyNumberFormat="1" applyFont="1" applyFill="1" applyBorder="1" applyAlignment="1" quotePrefix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/>
      <protection locked="0"/>
    </xf>
    <xf numFmtId="0" fontId="14" fillId="47" borderId="15" xfId="0" applyFont="1" applyFill="1" applyBorder="1" applyAlignment="1">
      <alignment horizontal="center" vertical="center"/>
    </xf>
    <xf numFmtId="0" fontId="14" fillId="47" borderId="13" xfId="0" applyFont="1" applyFill="1" applyBorder="1" applyAlignment="1">
      <alignment horizontal="center" vertical="center"/>
    </xf>
    <xf numFmtId="0" fontId="14" fillId="47" borderId="29" xfId="0" applyFont="1" applyFill="1" applyBorder="1" applyAlignment="1">
      <alignment horizontal="center" vertical="center"/>
    </xf>
    <xf numFmtId="0" fontId="86" fillId="0" borderId="12" xfId="94" applyAlignment="1">
      <alignment horizontal="center"/>
    </xf>
    <xf numFmtId="0" fontId="21" fillId="47" borderId="13" xfId="0" applyFont="1" applyFill="1" applyBorder="1" applyAlignment="1">
      <alignment horizontal="center" vertical="center"/>
    </xf>
    <xf numFmtId="1" fontId="29" fillId="47" borderId="15" xfId="0" applyNumberFormat="1" applyFont="1" applyFill="1" applyBorder="1" applyAlignment="1">
      <alignment horizontal="center" vertical="center"/>
    </xf>
    <xf numFmtId="0" fontId="29" fillId="47" borderId="15" xfId="0" applyFont="1" applyFill="1" applyBorder="1" applyAlignment="1">
      <alignment horizontal="center" vertical="center"/>
    </xf>
    <xf numFmtId="1" fontId="29" fillId="47" borderId="13" xfId="0" applyNumberFormat="1" applyFont="1" applyFill="1" applyBorder="1" applyAlignment="1">
      <alignment horizontal="center" vertical="center"/>
    </xf>
    <xf numFmtId="1" fontId="14" fillId="47" borderId="29" xfId="0" applyNumberFormat="1" applyFont="1" applyFill="1" applyBorder="1" applyAlignment="1">
      <alignment horizontal="center" vertical="center"/>
    </xf>
    <xf numFmtId="2" fontId="29" fillId="47" borderId="15" xfId="0" applyNumberFormat="1" applyFont="1" applyFill="1" applyBorder="1" applyAlignment="1">
      <alignment horizontal="center" vertical="center"/>
    </xf>
    <xf numFmtId="2" fontId="29" fillId="47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29" fillId="47" borderId="13" xfId="0" applyNumberFormat="1" applyFont="1" applyFill="1" applyBorder="1" applyAlignment="1">
      <alignment horizontal="center" vertical="center"/>
    </xf>
    <xf numFmtId="0" fontId="29" fillId="47" borderId="13" xfId="0" applyFont="1" applyFill="1" applyBorder="1" applyAlignment="1">
      <alignment vertical="center"/>
    </xf>
    <xf numFmtId="0" fontId="29" fillId="47" borderId="13" xfId="0" applyFont="1" applyFill="1" applyBorder="1" applyAlignment="1">
      <alignment vertical="center" wrapText="1"/>
    </xf>
    <xf numFmtId="16" fontId="29" fillId="47" borderId="13" xfId="0" applyNumberFormat="1" applyFont="1" applyFill="1" applyBorder="1" applyAlignment="1">
      <alignment horizontal="left" vertical="center"/>
    </xf>
    <xf numFmtId="16" fontId="29" fillId="47" borderId="13" xfId="0" applyNumberFormat="1" applyFont="1" applyFill="1" applyBorder="1" applyAlignment="1">
      <alignment horizontal="left" vertical="center" wrapText="1"/>
    </xf>
    <xf numFmtId="16" fontId="10" fillId="47" borderId="13" xfId="0" applyNumberFormat="1" applyFont="1" applyFill="1" applyBorder="1" applyAlignment="1">
      <alignment horizontal="left" vertical="center" wrapText="1"/>
    </xf>
    <xf numFmtId="49" fontId="29" fillId="47" borderId="13" xfId="0" applyNumberFormat="1" applyFont="1" applyFill="1" applyBorder="1" applyAlignment="1">
      <alignment horizontal="center" vertical="center" wrapText="1"/>
    </xf>
    <xf numFmtId="0" fontId="29" fillId="47" borderId="13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49" fontId="29" fillId="47" borderId="13" xfId="0" applyNumberFormat="1" applyFont="1" applyFill="1" applyBorder="1" applyAlignment="1">
      <alignment horizontal="left" vertical="center" wrapText="1"/>
    </xf>
    <xf numFmtId="0" fontId="29" fillId="47" borderId="22" xfId="0" applyFont="1" applyFill="1" applyBorder="1" applyAlignment="1">
      <alignment horizontal="center" vertical="center" wrapText="1"/>
    </xf>
    <xf numFmtId="0" fontId="29" fillId="47" borderId="22" xfId="0" applyFont="1" applyFill="1" applyBorder="1" applyAlignment="1">
      <alignment horizontal="left" vertical="center"/>
    </xf>
    <xf numFmtId="49" fontId="29" fillId="47" borderId="22" xfId="0" applyNumberFormat="1" applyFont="1" applyFill="1" applyBorder="1" applyAlignment="1">
      <alignment horizontal="center" vertical="center" wrapText="1"/>
    </xf>
    <xf numFmtId="0" fontId="29" fillId="47" borderId="22" xfId="0" applyFont="1" applyFill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29" fillId="0" borderId="35" xfId="0" applyFont="1" applyBorder="1" applyAlignment="1">
      <alignment horizontal="right" vertical="center" wrapText="1"/>
    </xf>
    <xf numFmtId="1" fontId="7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1" fontId="7" fillId="0" borderId="22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192" fontId="8" fillId="13" borderId="29" xfId="0" applyNumberFormat="1" applyFont="1" applyFill="1" applyBorder="1" applyAlignment="1">
      <alignment horizontal="center" vertical="center"/>
    </xf>
    <xf numFmtId="1" fontId="10" fillId="1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92" fontId="6" fillId="13" borderId="29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49" fillId="0" borderId="13" xfId="0" applyFont="1" applyBorder="1" applyAlignment="1">
      <alignment horizontal="left" vertical="center" wrapText="1"/>
    </xf>
    <xf numFmtId="0" fontId="36" fillId="47" borderId="13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1" fontId="6" fillId="13" borderId="13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51" fillId="13" borderId="13" xfId="0" applyFont="1" applyFill="1" applyBorder="1" applyAlignment="1">
      <alignment horizontal="center" vertical="center" wrapText="1"/>
    </xf>
    <xf numFmtId="0" fontId="51" fillId="13" borderId="4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1" fillId="47" borderId="13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vertical="center" wrapText="1"/>
    </xf>
    <xf numFmtId="0" fontId="44" fillId="50" borderId="13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6" fillId="47" borderId="13" xfId="0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6" fillId="47" borderId="13" xfId="0" applyFont="1" applyFill="1" applyBorder="1" applyAlignment="1">
      <alignment horizontal="center" vertical="center"/>
    </xf>
    <xf numFmtId="0" fontId="7" fillId="50" borderId="22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47" borderId="42" xfId="0" applyFont="1" applyFill="1" applyBorder="1" applyAlignment="1">
      <alignment horizontal="center" vertical="center"/>
    </xf>
    <xf numFmtId="0" fontId="6" fillId="51" borderId="13" xfId="0" applyFont="1" applyFill="1" applyBorder="1" applyAlignment="1">
      <alignment horizontal="center" vertical="center"/>
    </xf>
    <xf numFmtId="0" fontId="51" fillId="51" borderId="42" xfId="0" applyFont="1" applyFill="1" applyBorder="1" applyAlignment="1">
      <alignment horizontal="center" vertical="center" wrapText="1"/>
    </xf>
    <xf numFmtId="1" fontId="6" fillId="51" borderId="13" xfId="0" applyNumberFormat="1" applyFont="1" applyFill="1" applyBorder="1" applyAlignment="1">
      <alignment horizontal="center" vertical="center"/>
    </xf>
    <xf numFmtId="2" fontId="14" fillId="47" borderId="15" xfId="0" applyNumberFormat="1" applyFont="1" applyFill="1" applyBorder="1" applyAlignment="1">
      <alignment horizontal="center" vertical="center"/>
    </xf>
    <xf numFmtId="2" fontId="10" fillId="47" borderId="15" xfId="0" applyNumberFormat="1" applyFont="1" applyFill="1" applyBorder="1" applyAlignment="1">
      <alignment horizontal="center" vertical="center"/>
    </xf>
    <xf numFmtId="2" fontId="10" fillId="47" borderId="48" xfId="0" applyNumberFormat="1" applyFont="1" applyFill="1" applyBorder="1" applyAlignment="1">
      <alignment horizontal="center" vertical="center"/>
    </xf>
    <xf numFmtId="2" fontId="8" fillId="47" borderId="15" xfId="0" applyNumberFormat="1" applyFont="1" applyFill="1" applyBorder="1" applyAlignment="1">
      <alignment horizontal="center" vertical="center"/>
    </xf>
    <xf numFmtId="2" fontId="8" fillId="47" borderId="48" xfId="0" applyNumberFormat="1" applyFont="1" applyFill="1" applyBorder="1" applyAlignment="1">
      <alignment horizontal="center" vertical="center"/>
    </xf>
    <xf numFmtId="191" fontId="53" fillId="0" borderId="17" xfId="92" applyNumberFormat="1" applyFont="1" applyBorder="1" applyAlignment="1" applyProtection="1">
      <alignment horizontal="left" vertical="center" indent="1"/>
      <protection/>
    </xf>
    <xf numFmtId="49" fontId="9" fillId="0" borderId="25" xfId="0" applyNumberFormat="1" applyFont="1" applyBorder="1" applyAlignment="1" quotePrefix="1">
      <alignment horizontal="right" vertical="center"/>
    </xf>
    <xf numFmtId="0" fontId="6" fillId="47" borderId="0" xfId="75" applyFont="1" applyFill="1" applyAlignment="1">
      <alignment horizontal="left"/>
      <protection/>
    </xf>
    <xf numFmtId="0" fontId="8" fillId="47" borderId="0" xfId="75" applyFont="1" applyFill="1" applyAlignment="1">
      <alignment horizontal="left"/>
      <protection/>
    </xf>
    <xf numFmtId="0" fontId="18" fillId="47" borderId="0" xfId="75" applyFont="1" applyFill="1" applyAlignment="1">
      <alignment horizontal="center"/>
      <protection/>
    </xf>
    <xf numFmtId="3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textRotation="90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14" fontId="47" fillId="0" borderId="17" xfId="92" applyNumberFormat="1" applyFont="1" applyFill="1" applyBorder="1" applyAlignment="1" applyProtection="1">
      <alignment horizontal="left" vertical="center"/>
      <protection/>
    </xf>
    <xf numFmtId="14" fontId="27" fillId="0" borderId="18" xfId="92" applyNumberFormat="1" applyFont="1" applyFill="1" applyBorder="1" applyAlignment="1" applyProtection="1">
      <alignment horizontal="left" vertical="center"/>
      <protection/>
    </xf>
    <xf numFmtId="3" fontId="2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3" xfId="75" applyFont="1" applyBorder="1" applyAlignment="1" applyProtection="1">
      <alignment horizontal="center" vertical="center" wrapText="1"/>
      <protection/>
    </xf>
    <xf numFmtId="0" fontId="20" fillId="47" borderId="13" xfId="75" applyFont="1" applyFill="1" applyBorder="1" applyAlignment="1" applyProtection="1">
      <alignment horizontal="center" vertical="center" wrapText="1"/>
      <protection/>
    </xf>
    <xf numFmtId="0" fontId="20" fillId="47" borderId="13" xfId="83" applyFont="1" applyFill="1" applyBorder="1" applyAlignment="1" applyProtection="1">
      <alignment horizontal="center" vertical="center" wrapText="1"/>
      <protection/>
    </xf>
    <xf numFmtId="191" fontId="41" fillId="0" borderId="17" xfId="92" applyNumberFormat="1" applyFont="1" applyBorder="1" applyAlignment="1" applyProtection="1">
      <alignment horizontal="left" wrapText="1"/>
      <protection/>
    </xf>
    <xf numFmtId="191" fontId="41" fillId="0" borderId="18" xfId="92" applyNumberFormat="1" applyFont="1" applyBorder="1" applyAlignment="1" applyProtection="1">
      <alignment horizontal="left" wrapText="1"/>
      <protection/>
    </xf>
    <xf numFmtId="191" fontId="41" fillId="0" borderId="17" xfId="92" applyNumberFormat="1" applyFont="1" applyBorder="1" applyAlignment="1" applyProtection="1">
      <alignment horizontal="left" vertical="center"/>
      <protection/>
    </xf>
    <xf numFmtId="191" fontId="41" fillId="0" borderId="18" xfId="92" applyNumberFormat="1" applyFont="1" applyBorder="1" applyAlignment="1" applyProtection="1">
      <alignment horizontal="left" vertical="center"/>
      <protection/>
    </xf>
    <xf numFmtId="0" fontId="29" fillId="47" borderId="49" xfId="0" applyFont="1" applyFill="1" applyBorder="1" applyAlignment="1">
      <alignment horizontal="center" vertical="center" wrapText="1"/>
    </xf>
    <xf numFmtId="0" fontId="6" fillId="47" borderId="30" xfId="0" applyFont="1" applyFill="1" applyBorder="1" applyAlignment="1">
      <alignment horizontal="center" vertical="center" wrapText="1"/>
    </xf>
    <xf numFmtId="0" fontId="6" fillId="47" borderId="50" xfId="0" applyFont="1" applyFill="1" applyBorder="1" applyAlignment="1">
      <alignment horizontal="center" vertical="center" wrapText="1"/>
    </xf>
    <xf numFmtId="0" fontId="29" fillId="47" borderId="5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9" fillId="47" borderId="28" xfId="0" applyFont="1" applyFill="1" applyBorder="1" applyAlignment="1">
      <alignment horizontal="center" vertical="center" wrapText="1"/>
    </xf>
    <xf numFmtId="0" fontId="29" fillId="47" borderId="54" xfId="0" applyFont="1" applyFill="1" applyBorder="1" applyAlignment="1">
      <alignment horizontal="center" vertical="center" wrapText="1"/>
    </xf>
    <xf numFmtId="0" fontId="29" fillId="47" borderId="55" xfId="0" applyFont="1" applyFill="1" applyBorder="1" applyAlignment="1">
      <alignment horizontal="center" vertical="center" wrapText="1"/>
    </xf>
    <xf numFmtId="191" fontId="41" fillId="0" borderId="17" xfId="92" applyNumberFormat="1" applyFont="1" applyBorder="1" applyAlignment="1" applyProtection="1">
      <alignment horizontal="left" vertical="center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2" fillId="13" borderId="35" xfId="0" applyFont="1" applyFill="1" applyBorder="1" applyAlignment="1">
      <alignment horizontal="center" vertical="center"/>
    </xf>
    <xf numFmtId="0" fontId="42" fillId="13" borderId="2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left" vertical="center"/>
    </xf>
    <xf numFmtId="49" fontId="14" fillId="0" borderId="21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center" vertical="center"/>
    </xf>
    <xf numFmtId="0" fontId="29" fillId="47" borderId="21" xfId="0" applyFont="1" applyFill="1" applyBorder="1" applyAlignment="1">
      <alignment horizontal="center" vertical="center"/>
    </xf>
    <xf numFmtId="49" fontId="14" fillId="13" borderId="20" xfId="0" applyNumberFormat="1" applyFont="1" applyFill="1" applyBorder="1" applyAlignment="1">
      <alignment horizontal="center" vertical="center"/>
    </xf>
    <xf numFmtId="49" fontId="14" fillId="13" borderId="21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49" fontId="14" fillId="13" borderId="44" xfId="0" applyNumberFormat="1" applyFont="1" applyFill="1" applyBorder="1" applyAlignment="1">
      <alignment horizontal="center" vertical="center"/>
    </xf>
    <xf numFmtId="49" fontId="14" fillId="13" borderId="34" xfId="0" applyNumberFormat="1" applyFont="1" applyFill="1" applyBorder="1" applyAlignment="1">
      <alignment horizontal="center" vertical="center"/>
    </xf>
    <xf numFmtId="0" fontId="7" fillId="47" borderId="27" xfId="0" applyFont="1" applyFill="1" applyBorder="1" applyAlignment="1">
      <alignment horizontal="center" vertical="center" wrapText="1"/>
    </xf>
    <xf numFmtId="0" fontId="7" fillId="47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191" fontId="47" fillId="0" borderId="17" xfId="92" applyNumberFormat="1" applyFont="1" applyBorder="1" applyAlignment="1" applyProtection="1">
      <alignment horizontal="left" vertical="center"/>
      <protection/>
    </xf>
    <xf numFmtId="191" fontId="47" fillId="0" borderId="18" xfId="92" applyNumberFormat="1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13" borderId="25" xfId="0" applyFont="1" applyFill="1" applyBorder="1" applyAlignment="1">
      <alignment horizontal="left" vertical="center"/>
    </xf>
    <xf numFmtId="0" fontId="14" fillId="13" borderId="13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22" fillId="0" borderId="5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</cellXfs>
  <cellStyles count="8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ntentsHyperlink" xfId="56"/>
    <cellStyle name="Currency" xfId="57"/>
    <cellStyle name="Currency [0]" xfId="58"/>
    <cellStyle name="Emphasis 1" xfId="59"/>
    <cellStyle name="Emphasis 2" xfId="60"/>
    <cellStyle name="Emphasis 3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Linked Cell 2" xfId="72"/>
    <cellStyle name="Linked Cell 2 2" xfId="73"/>
    <cellStyle name="Neutral" xfId="74"/>
    <cellStyle name="Normal 2" xfId="75"/>
    <cellStyle name="Normal 2 2" xfId="76"/>
    <cellStyle name="Normal 3" xfId="77"/>
    <cellStyle name="Normal 3 2" xfId="78"/>
    <cellStyle name="Normal 3_2017 REHABILITACIJA tab.usluge Planske tabele  01.01.-30.06.2017" xfId="79"/>
    <cellStyle name="Normal 4" xfId="80"/>
    <cellStyle name="Normál_Izvrsenje-PLAN2011" xfId="81"/>
    <cellStyle name="Normal_normativ kadra _ tabel_1" xfId="82"/>
    <cellStyle name="Normal_TAB DZ 1-10 (1)" xfId="83"/>
    <cellStyle name="Normal_TAB DZ 1-10 (1) 2" xfId="84"/>
    <cellStyle name="Note" xfId="85"/>
    <cellStyle name="Note 2" xfId="86"/>
    <cellStyle name="Note 2 2" xfId="87"/>
    <cellStyle name="Output" xfId="88"/>
    <cellStyle name="Percent" xfId="89"/>
    <cellStyle name="Sheet Title" xfId="90"/>
    <cellStyle name="Student Information" xfId="91"/>
    <cellStyle name="Student Information - user entered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885825</xdr:colOff>
      <xdr:row>4</xdr:row>
      <xdr:rowOff>19050</xdr:rowOff>
    </xdr:to>
    <xdr:pic>
      <xdr:nvPicPr>
        <xdr:cNvPr id="1" name="Picture 2" descr="LOGOMe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12.25390625" style="10" customWidth="1"/>
    <col min="2" max="2" width="14.875" style="10" customWidth="1"/>
    <col min="3" max="3" width="4.25390625" style="10" customWidth="1"/>
    <col min="4" max="4" width="6.00390625" style="10" customWidth="1"/>
    <col min="5" max="5" width="6.75390625" style="10" customWidth="1"/>
    <col min="6" max="6" width="10.375" style="10" customWidth="1"/>
    <col min="7" max="7" width="30.875" style="10" customWidth="1"/>
    <col min="8" max="8" width="28.75390625" style="10" hidden="1" customWidth="1"/>
    <col min="9" max="9" width="20.75390625" style="10" customWidth="1"/>
    <col min="10" max="10" width="18.125" style="10" customWidth="1"/>
    <col min="11" max="11" width="6.25390625" style="10" customWidth="1"/>
    <col min="12" max="12" width="15.125" style="10" hidden="1" customWidth="1"/>
    <col min="13" max="13" width="9.125" style="10" hidden="1" customWidth="1"/>
    <col min="14" max="14" width="1.875" style="10" hidden="1" customWidth="1"/>
    <col min="15" max="15" width="9.125" style="10" hidden="1" customWidth="1"/>
    <col min="16" max="16384" width="9.125" style="10" customWidth="1"/>
  </cols>
  <sheetData>
    <row r="1" ht="12.75"/>
    <row r="2" spans="2:8" ht="12.75">
      <c r="B2" s="401" t="s">
        <v>379</v>
      </c>
      <c r="C2" s="401"/>
      <c r="D2" s="401"/>
      <c r="E2" s="401"/>
      <c r="F2" s="401"/>
      <c r="G2" s="401"/>
      <c r="H2" s="401"/>
    </row>
    <row r="3" spans="2:8" ht="15.75">
      <c r="B3" s="402"/>
      <c r="C3" s="402"/>
      <c r="D3" s="402"/>
      <c r="E3" s="402"/>
      <c r="F3" s="402"/>
      <c r="G3" s="402"/>
      <c r="H3" s="402"/>
    </row>
    <row r="4" ht="12.75"/>
    <row r="5" ht="12.75"/>
    <row r="6" spans="1:9" ht="18.75">
      <c r="A6" s="403" t="s">
        <v>210</v>
      </c>
      <c r="B6" s="403"/>
      <c r="C6" s="403"/>
      <c r="D6" s="403"/>
      <c r="E6" s="403"/>
      <c r="F6" s="403"/>
      <c r="G6" s="403"/>
      <c r="H6" s="403"/>
      <c r="I6" s="403"/>
    </row>
    <row r="7" spans="1:9" ht="18.75">
      <c r="A7" s="403" t="s">
        <v>211</v>
      </c>
      <c r="B7" s="403"/>
      <c r="C7" s="403"/>
      <c r="D7" s="403"/>
      <c r="E7" s="403"/>
      <c r="F7" s="403"/>
      <c r="G7" s="403"/>
      <c r="H7" s="403"/>
      <c r="I7" s="403"/>
    </row>
    <row r="8" spans="1:9" ht="18.75">
      <c r="A8" s="403" t="s">
        <v>599</v>
      </c>
      <c r="B8" s="403"/>
      <c r="C8" s="403"/>
      <c r="D8" s="403"/>
      <c r="E8" s="403"/>
      <c r="F8" s="403"/>
      <c r="G8" s="403"/>
      <c r="H8" s="403"/>
      <c r="I8" s="403"/>
    </row>
    <row r="9" spans="1:9" ht="18.75">
      <c r="A9" s="403"/>
      <c r="B9" s="403"/>
      <c r="C9" s="403"/>
      <c r="D9" s="403"/>
      <c r="E9" s="403"/>
      <c r="F9" s="403"/>
      <c r="G9" s="403"/>
      <c r="H9" s="403"/>
      <c r="I9" s="403"/>
    </row>
    <row r="10" ht="12.75">
      <c r="B10" s="27" t="s">
        <v>237</v>
      </c>
    </row>
    <row r="12" spans="1:9" ht="14.25">
      <c r="A12" s="76" t="s">
        <v>333</v>
      </c>
      <c r="B12" s="80"/>
      <c r="C12" s="80"/>
      <c r="D12" s="80"/>
      <c r="E12" s="80"/>
      <c r="F12" s="80"/>
      <c r="G12" s="80"/>
      <c r="H12" s="80"/>
      <c r="I12" s="80"/>
    </row>
    <row r="13" spans="1:9" ht="14.25">
      <c r="A13" s="76" t="s">
        <v>334</v>
      </c>
      <c r="B13" s="80"/>
      <c r="C13" s="80"/>
      <c r="D13" s="80"/>
      <c r="E13" s="80"/>
      <c r="F13" s="80"/>
      <c r="G13" s="80"/>
      <c r="H13" s="80"/>
      <c r="I13" s="80"/>
    </row>
    <row r="14" spans="1:9" ht="14.25">
      <c r="A14" s="80" t="s">
        <v>310</v>
      </c>
      <c r="B14" s="80"/>
      <c r="C14" s="80"/>
      <c r="D14" s="80"/>
      <c r="E14" s="80"/>
      <c r="F14" s="80"/>
      <c r="G14" s="80"/>
      <c r="H14" s="80"/>
      <c r="I14" s="80"/>
    </row>
    <row r="15" spans="1:9" ht="15.75" customHeight="1">
      <c r="A15" s="80" t="s">
        <v>312</v>
      </c>
      <c r="B15" s="80"/>
      <c r="C15" s="80"/>
      <c r="D15" s="80"/>
      <c r="E15" s="80"/>
      <c r="F15" s="80"/>
      <c r="G15" s="80"/>
      <c r="H15" s="80"/>
      <c r="I15" s="80"/>
    </row>
    <row r="16" spans="1:9" ht="15.75" customHeight="1">
      <c r="A16" s="80" t="s">
        <v>313</v>
      </c>
      <c r="B16" s="80"/>
      <c r="C16" s="80"/>
      <c r="D16" s="80"/>
      <c r="E16" s="80"/>
      <c r="F16" s="80"/>
      <c r="G16" s="80"/>
      <c r="H16" s="80"/>
      <c r="I16" s="80"/>
    </row>
    <row r="17" spans="1:9" ht="14.25">
      <c r="A17" s="80" t="s">
        <v>316</v>
      </c>
      <c r="B17" s="80"/>
      <c r="C17" s="80"/>
      <c r="D17" s="80"/>
      <c r="E17" s="80"/>
      <c r="F17" s="80"/>
      <c r="G17" s="80"/>
      <c r="H17" s="80"/>
      <c r="I17" s="80"/>
    </row>
    <row r="18" spans="1:9" ht="14.25">
      <c r="A18" s="80" t="s">
        <v>331</v>
      </c>
      <c r="B18" s="80"/>
      <c r="C18" s="80"/>
      <c r="D18" s="80"/>
      <c r="E18" s="80"/>
      <c r="F18" s="80"/>
      <c r="G18" s="80"/>
      <c r="H18" s="80"/>
      <c r="I18" s="80"/>
    </row>
    <row r="19" spans="1:9" ht="14.25">
      <c r="A19" s="80" t="s">
        <v>327</v>
      </c>
      <c r="B19" s="80"/>
      <c r="C19" s="80"/>
      <c r="D19" s="80"/>
      <c r="E19" s="80"/>
      <c r="F19" s="80"/>
      <c r="G19" s="80"/>
      <c r="H19" s="80"/>
      <c r="I19" s="80"/>
    </row>
    <row r="20" spans="1:9" ht="14.25">
      <c r="A20" s="80" t="s">
        <v>332</v>
      </c>
      <c r="B20" s="80"/>
      <c r="C20" s="80"/>
      <c r="D20" s="80"/>
      <c r="E20" s="80"/>
      <c r="F20" s="80"/>
      <c r="G20" s="80"/>
      <c r="H20" s="80"/>
      <c r="I20" s="80"/>
    </row>
    <row r="21" spans="1:9" ht="14.25">
      <c r="A21" s="80" t="s">
        <v>328</v>
      </c>
      <c r="B21" s="80"/>
      <c r="C21" s="80"/>
      <c r="D21" s="80"/>
      <c r="E21" s="80"/>
      <c r="F21" s="80"/>
      <c r="G21" s="80"/>
      <c r="H21" s="80"/>
      <c r="I21" s="80"/>
    </row>
    <row r="22" spans="1:9" ht="14.25">
      <c r="A22" s="80" t="s">
        <v>330</v>
      </c>
      <c r="B22" s="80"/>
      <c r="C22" s="80"/>
      <c r="D22" s="80"/>
      <c r="E22" s="80"/>
      <c r="F22" s="80"/>
      <c r="G22" s="80"/>
      <c r="H22" s="80"/>
      <c r="I22" s="80"/>
    </row>
  </sheetData>
  <sheetProtection/>
  <mergeCells count="6">
    <mergeCell ref="B2:H2"/>
    <mergeCell ref="B3:H3"/>
    <mergeCell ref="A9:I9"/>
    <mergeCell ref="A6:I6"/>
    <mergeCell ref="A7:I7"/>
    <mergeCell ref="A8:I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4">
      <selection activeCell="A67" sqref="A67"/>
    </sheetView>
  </sheetViews>
  <sheetFormatPr defaultColWidth="9.00390625" defaultRowHeight="12.75"/>
  <cols>
    <col min="1" max="1" width="5.125" style="116" customWidth="1"/>
    <col min="2" max="2" width="10.375" style="116" customWidth="1"/>
    <col min="3" max="3" width="49.375" style="116" customWidth="1"/>
    <col min="4" max="4" width="11.875" style="116" customWidth="1"/>
    <col min="5" max="5" width="9.375" style="116" customWidth="1"/>
    <col min="6" max="6" width="11.25390625" style="116" customWidth="1"/>
    <col min="7" max="7" width="13.625" style="116" customWidth="1"/>
    <col min="8" max="8" width="10.875" style="116" customWidth="1"/>
    <col min="9" max="9" width="11.875" style="116" customWidth="1"/>
    <col min="10" max="16384" width="9.125" style="116" customWidth="1"/>
  </cols>
  <sheetData>
    <row r="1" spans="2:8" ht="12.75">
      <c r="B1" s="83" t="s">
        <v>336</v>
      </c>
      <c r="C1" s="84" t="s">
        <v>297</v>
      </c>
      <c r="D1" s="291" t="s">
        <v>379</v>
      </c>
      <c r="E1" s="79"/>
      <c r="F1" s="79"/>
      <c r="G1" s="79"/>
      <c r="H1" s="81"/>
    </row>
    <row r="2" spans="2:8" ht="12.75">
      <c r="B2" s="83"/>
      <c r="C2" s="84" t="s">
        <v>298</v>
      </c>
      <c r="D2" s="476">
        <v>7248261</v>
      </c>
      <c r="E2" s="477"/>
      <c r="F2" s="477"/>
      <c r="G2" s="79"/>
      <c r="H2" s="81"/>
    </row>
    <row r="3" spans="2:8" ht="12.75">
      <c r="B3" s="83"/>
      <c r="C3" s="84" t="s">
        <v>299</v>
      </c>
      <c r="D3" s="291" t="s">
        <v>501</v>
      </c>
      <c r="E3" s="79"/>
      <c r="F3" s="79"/>
      <c r="G3" s="79"/>
      <c r="H3" s="81"/>
    </row>
    <row r="4" spans="1:26" s="6" customFormat="1" ht="15.75">
      <c r="A4" s="7"/>
      <c r="B4" s="83"/>
      <c r="C4" s="84" t="s">
        <v>449</v>
      </c>
      <c r="D4" s="76" t="s">
        <v>332</v>
      </c>
      <c r="E4" s="80"/>
      <c r="F4" s="80"/>
      <c r="G4" s="80"/>
      <c r="H4" s="82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8"/>
      <c r="Z4" s="8"/>
    </row>
    <row r="5" spans="1:26" s="6" customFormat="1" ht="15.75">
      <c r="A5" s="7"/>
      <c r="B5" s="7"/>
      <c r="C5" s="8"/>
      <c r="D5" s="8"/>
      <c r="E5" s="8"/>
      <c r="F5" s="8"/>
      <c r="G5" s="8"/>
      <c r="H5" s="8"/>
      <c r="I5" s="8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8"/>
      <c r="Z5" s="8"/>
    </row>
    <row r="6" spans="1:9" ht="12.75" customHeight="1" thickBot="1">
      <c r="A6" s="142"/>
      <c r="B6" s="142"/>
      <c r="C6" s="142"/>
      <c r="D6" s="142"/>
      <c r="E6" s="142"/>
      <c r="F6" s="142"/>
      <c r="G6" s="141"/>
      <c r="H6" s="142"/>
      <c r="I6" s="141"/>
    </row>
    <row r="7" spans="1:9" s="9" customFormat="1" ht="24" customHeight="1">
      <c r="A7" s="487" t="s">
        <v>198</v>
      </c>
      <c r="B7" s="489" t="s">
        <v>225</v>
      </c>
      <c r="C7" s="491" t="s">
        <v>224</v>
      </c>
      <c r="D7" s="481" t="s">
        <v>450</v>
      </c>
      <c r="E7" s="482"/>
      <c r="F7" s="481" t="s">
        <v>451</v>
      </c>
      <c r="G7" s="482"/>
      <c r="H7" s="481" t="s">
        <v>452</v>
      </c>
      <c r="I7" s="483"/>
    </row>
    <row r="8" spans="1:9" s="9" customFormat="1" ht="72" customHeight="1">
      <c r="A8" s="488"/>
      <c r="B8" s="490"/>
      <c r="C8" s="492"/>
      <c r="D8" s="217" t="s">
        <v>502</v>
      </c>
      <c r="E8" s="217" t="s">
        <v>384</v>
      </c>
      <c r="F8" s="217" t="s">
        <v>502</v>
      </c>
      <c r="G8" s="217" t="s">
        <v>384</v>
      </c>
      <c r="H8" s="217" t="s">
        <v>502</v>
      </c>
      <c r="I8" s="217" t="s">
        <v>384</v>
      </c>
    </row>
    <row r="9" spans="1:9" s="9" customFormat="1" ht="11.25">
      <c r="A9" s="169">
        <v>0</v>
      </c>
      <c r="B9" s="127">
        <v>1</v>
      </c>
      <c r="C9" s="127">
        <v>2</v>
      </c>
      <c r="D9" s="127">
        <v>3</v>
      </c>
      <c r="E9" s="127">
        <v>4</v>
      </c>
      <c r="F9" s="127">
        <v>5</v>
      </c>
      <c r="G9" s="127">
        <v>6</v>
      </c>
      <c r="H9" s="127">
        <v>7</v>
      </c>
      <c r="I9" s="289">
        <v>8</v>
      </c>
    </row>
    <row r="10" spans="1:9" s="9" customFormat="1" ht="15">
      <c r="A10" s="154" t="s">
        <v>199</v>
      </c>
      <c r="B10" s="153"/>
      <c r="C10" s="152"/>
      <c r="D10" s="373"/>
      <c r="E10" s="373"/>
      <c r="F10" s="128">
        <v>1435</v>
      </c>
      <c r="G10" s="373">
        <v>1156</v>
      </c>
      <c r="H10" s="363">
        <f>SUM(F10)</f>
        <v>1435</v>
      </c>
      <c r="I10" s="374">
        <f>SUM(G10)</f>
        <v>1156</v>
      </c>
    </row>
    <row r="11" spans="1:9" s="9" customFormat="1" ht="15">
      <c r="A11" s="154" t="s">
        <v>200</v>
      </c>
      <c r="B11" s="153"/>
      <c r="C11" s="152"/>
      <c r="D11" s="373"/>
      <c r="E11" s="373"/>
      <c r="F11" s="362">
        <f>SUM(F12,F28,F68,F72,F74)</f>
        <v>17015</v>
      </c>
      <c r="G11" s="362">
        <f>SUM(G12,G28,G68,G72,G74)</f>
        <v>10433</v>
      </c>
      <c r="H11" s="362">
        <f>SUM(H12,H28,H68,H72,H74)</f>
        <v>17015</v>
      </c>
      <c r="I11" s="362">
        <f>SUM(I12,I28,I68,I72,I74)</f>
        <v>10433</v>
      </c>
    </row>
    <row r="12" spans="1:9" s="9" customFormat="1" ht="15">
      <c r="A12" s="150" t="s">
        <v>194</v>
      </c>
      <c r="B12" s="149"/>
      <c r="C12" s="148"/>
      <c r="D12" s="368"/>
      <c r="E12" s="368"/>
      <c r="F12" s="363">
        <f>SUM(F13:F27)</f>
        <v>7922</v>
      </c>
      <c r="G12" s="368">
        <f>SUM(G13:G27)</f>
        <v>3321</v>
      </c>
      <c r="H12" s="363">
        <f>SUM(F12)</f>
        <v>7922</v>
      </c>
      <c r="I12" s="369">
        <f>SUM(G12)</f>
        <v>3321</v>
      </c>
    </row>
    <row r="13" spans="1:9" s="9" customFormat="1" ht="15">
      <c r="A13" s="270">
        <v>1</v>
      </c>
      <c r="B13" s="327" t="s">
        <v>193</v>
      </c>
      <c r="C13" s="328" t="s">
        <v>192</v>
      </c>
      <c r="D13" s="375"/>
      <c r="E13" s="375"/>
      <c r="F13" s="128">
        <v>365</v>
      </c>
      <c r="G13" s="373">
        <v>250</v>
      </c>
      <c r="H13" s="391">
        <f aca="true" t="shared" si="0" ref="H13:H27">SUM(F13)</f>
        <v>365</v>
      </c>
      <c r="I13" s="392">
        <f aca="true" t="shared" si="1" ref="I13:I27">SUM(G13)</f>
        <v>250</v>
      </c>
    </row>
    <row r="14" spans="1:9" s="9" customFormat="1" ht="15">
      <c r="A14" s="270">
        <v>2</v>
      </c>
      <c r="B14" s="327" t="s">
        <v>191</v>
      </c>
      <c r="C14" s="328" t="s">
        <v>190</v>
      </c>
      <c r="D14" s="375"/>
      <c r="E14" s="373"/>
      <c r="F14" s="128">
        <v>869</v>
      </c>
      <c r="G14" s="373">
        <v>360</v>
      </c>
      <c r="H14" s="391">
        <f t="shared" si="0"/>
        <v>869</v>
      </c>
      <c r="I14" s="392">
        <f t="shared" si="1"/>
        <v>360</v>
      </c>
    </row>
    <row r="15" spans="1:9" s="9" customFormat="1" ht="30">
      <c r="A15" s="270">
        <v>3</v>
      </c>
      <c r="B15" s="327" t="s">
        <v>189</v>
      </c>
      <c r="C15" s="329" t="s">
        <v>188</v>
      </c>
      <c r="D15" s="375"/>
      <c r="E15" s="373"/>
      <c r="F15" s="128">
        <v>1663</v>
      </c>
      <c r="G15" s="373">
        <v>550</v>
      </c>
      <c r="H15" s="391">
        <f t="shared" si="0"/>
        <v>1663</v>
      </c>
      <c r="I15" s="392">
        <f t="shared" si="1"/>
        <v>550</v>
      </c>
    </row>
    <row r="16" spans="1:9" s="9" customFormat="1" ht="30">
      <c r="A16" s="270">
        <v>4</v>
      </c>
      <c r="B16" s="327" t="s">
        <v>187</v>
      </c>
      <c r="C16" s="329" t="s">
        <v>453</v>
      </c>
      <c r="D16" s="375"/>
      <c r="E16" s="373"/>
      <c r="F16" s="128">
        <v>2389</v>
      </c>
      <c r="G16" s="373">
        <v>800</v>
      </c>
      <c r="H16" s="391">
        <f t="shared" si="0"/>
        <v>2389</v>
      </c>
      <c r="I16" s="392">
        <f t="shared" si="1"/>
        <v>800</v>
      </c>
    </row>
    <row r="17" spans="1:9" s="9" customFormat="1" ht="15">
      <c r="A17" s="270">
        <v>5</v>
      </c>
      <c r="B17" s="327" t="s">
        <v>179</v>
      </c>
      <c r="C17" s="330" t="s">
        <v>454</v>
      </c>
      <c r="D17" s="375"/>
      <c r="E17" s="373"/>
      <c r="F17" s="128">
        <v>196</v>
      </c>
      <c r="G17" s="373">
        <v>50</v>
      </c>
      <c r="H17" s="391">
        <f t="shared" si="0"/>
        <v>196</v>
      </c>
      <c r="I17" s="392">
        <f t="shared" si="1"/>
        <v>50</v>
      </c>
    </row>
    <row r="18" spans="1:9" s="9" customFormat="1" ht="15">
      <c r="A18" s="270">
        <v>6</v>
      </c>
      <c r="B18" s="327" t="s">
        <v>544</v>
      </c>
      <c r="C18" s="330" t="s">
        <v>545</v>
      </c>
      <c r="D18" s="375"/>
      <c r="E18" s="373"/>
      <c r="F18" s="128"/>
      <c r="G18" s="373">
        <v>30</v>
      </c>
      <c r="H18" s="391">
        <f t="shared" si="0"/>
        <v>0</v>
      </c>
      <c r="I18" s="392">
        <f t="shared" si="1"/>
        <v>30</v>
      </c>
    </row>
    <row r="19" spans="1:9" s="9" customFormat="1" ht="15">
      <c r="A19" s="270">
        <v>7</v>
      </c>
      <c r="B19" s="327" t="s">
        <v>546</v>
      </c>
      <c r="C19" s="330" t="s">
        <v>547</v>
      </c>
      <c r="D19" s="375"/>
      <c r="E19" s="373"/>
      <c r="F19" s="128"/>
      <c r="G19" s="373">
        <v>30</v>
      </c>
      <c r="H19" s="391">
        <f t="shared" si="0"/>
        <v>0</v>
      </c>
      <c r="I19" s="392">
        <f t="shared" si="1"/>
        <v>30</v>
      </c>
    </row>
    <row r="20" spans="1:9" s="9" customFormat="1" ht="15">
      <c r="A20" s="270">
        <v>8</v>
      </c>
      <c r="B20" s="327" t="s">
        <v>548</v>
      </c>
      <c r="C20" s="330" t="s">
        <v>549</v>
      </c>
      <c r="D20" s="375"/>
      <c r="E20" s="373"/>
      <c r="F20" s="128">
        <v>43</v>
      </c>
      <c r="G20" s="373">
        <v>1</v>
      </c>
      <c r="H20" s="391">
        <f t="shared" si="0"/>
        <v>43</v>
      </c>
      <c r="I20" s="392">
        <f t="shared" si="1"/>
        <v>1</v>
      </c>
    </row>
    <row r="21" spans="1:9" s="9" customFormat="1" ht="15">
      <c r="A21" s="270">
        <v>9</v>
      </c>
      <c r="B21" s="327" t="s">
        <v>186</v>
      </c>
      <c r="C21" s="330" t="s">
        <v>455</v>
      </c>
      <c r="D21" s="375"/>
      <c r="E21" s="373"/>
      <c r="F21" s="128"/>
      <c r="G21" s="373">
        <v>30</v>
      </c>
      <c r="H21" s="391">
        <f t="shared" si="0"/>
        <v>0</v>
      </c>
      <c r="I21" s="392">
        <f t="shared" si="1"/>
        <v>30</v>
      </c>
    </row>
    <row r="22" spans="1:9" s="9" customFormat="1" ht="30">
      <c r="A22" s="270">
        <v>10</v>
      </c>
      <c r="B22" s="327" t="s">
        <v>178</v>
      </c>
      <c r="C22" s="331" t="s">
        <v>497</v>
      </c>
      <c r="D22" s="375"/>
      <c r="E22" s="373"/>
      <c r="F22" s="128">
        <v>845</v>
      </c>
      <c r="G22" s="373">
        <v>450</v>
      </c>
      <c r="H22" s="391">
        <f t="shared" si="0"/>
        <v>845</v>
      </c>
      <c r="I22" s="392">
        <f t="shared" si="1"/>
        <v>450</v>
      </c>
    </row>
    <row r="23" spans="1:9" s="9" customFormat="1" ht="15">
      <c r="A23" s="270">
        <v>11</v>
      </c>
      <c r="B23" s="327" t="s">
        <v>183</v>
      </c>
      <c r="C23" s="330" t="s">
        <v>456</v>
      </c>
      <c r="D23" s="375"/>
      <c r="E23" s="373"/>
      <c r="F23" s="128">
        <v>739</v>
      </c>
      <c r="G23" s="373">
        <v>360</v>
      </c>
      <c r="H23" s="391">
        <f t="shared" si="0"/>
        <v>739</v>
      </c>
      <c r="I23" s="392">
        <f t="shared" si="1"/>
        <v>360</v>
      </c>
    </row>
    <row r="24" spans="1:9" s="9" customFormat="1" ht="15">
      <c r="A24" s="270">
        <v>12</v>
      </c>
      <c r="B24" s="327" t="s">
        <v>181</v>
      </c>
      <c r="C24" s="330" t="s">
        <v>180</v>
      </c>
      <c r="D24" s="375"/>
      <c r="E24" s="373"/>
      <c r="F24" s="128">
        <v>530</v>
      </c>
      <c r="G24" s="373">
        <v>250</v>
      </c>
      <c r="H24" s="391">
        <f t="shared" si="0"/>
        <v>530</v>
      </c>
      <c r="I24" s="392">
        <f t="shared" si="1"/>
        <v>250</v>
      </c>
    </row>
    <row r="25" spans="1:9" s="9" customFormat="1" ht="15">
      <c r="A25" s="270">
        <v>13</v>
      </c>
      <c r="B25" s="327" t="s">
        <v>182</v>
      </c>
      <c r="C25" s="330" t="s">
        <v>457</v>
      </c>
      <c r="D25" s="375"/>
      <c r="E25" s="373"/>
      <c r="F25" s="128">
        <v>276</v>
      </c>
      <c r="G25" s="373">
        <v>150</v>
      </c>
      <c r="H25" s="391">
        <f t="shared" si="0"/>
        <v>276</v>
      </c>
      <c r="I25" s="392">
        <f t="shared" si="1"/>
        <v>150</v>
      </c>
    </row>
    <row r="26" spans="1:9" s="9" customFormat="1" ht="15">
      <c r="A26" s="270">
        <v>14</v>
      </c>
      <c r="B26" s="327" t="s">
        <v>184</v>
      </c>
      <c r="C26" s="330" t="s">
        <v>361</v>
      </c>
      <c r="D26" s="375"/>
      <c r="E26" s="373"/>
      <c r="F26" s="128"/>
      <c r="G26" s="373">
        <v>5</v>
      </c>
      <c r="H26" s="391">
        <f t="shared" si="0"/>
        <v>0</v>
      </c>
      <c r="I26" s="392">
        <f t="shared" si="1"/>
        <v>5</v>
      </c>
    </row>
    <row r="27" spans="1:9" s="9" customFormat="1" ht="15">
      <c r="A27" s="270">
        <v>15</v>
      </c>
      <c r="B27" s="327" t="s">
        <v>185</v>
      </c>
      <c r="C27" s="330" t="s">
        <v>360</v>
      </c>
      <c r="D27" s="375"/>
      <c r="E27" s="373"/>
      <c r="F27" s="128">
        <v>7</v>
      </c>
      <c r="G27" s="373">
        <v>5</v>
      </c>
      <c r="H27" s="391">
        <f t="shared" si="0"/>
        <v>7</v>
      </c>
      <c r="I27" s="392">
        <f t="shared" si="1"/>
        <v>5</v>
      </c>
    </row>
    <row r="28" spans="1:9" s="9" customFormat="1" ht="17.25" customHeight="1">
      <c r="A28" s="151" t="s">
        <v>177</v>
      </c>
      <c r="B28" s="149"/>
      <c r="C28" s="148"/>
      <c r="D28" s="376"/>
      <c r="E28" s="368"/>
      <c r="F28" s="364">
        <f>SUM(F29:F67)</f>
        <v>3792</v>
      </c>
      <c r="G28" s="368">
        <f>SUM(G29:G67)</f>
        <v>4452</v>
      </c>
      <c r="H28" s="364">
        <f>SUM(F28)</f>
        <v>3792</v>
      </c>
      <c r="I28" s="369">
        <f>SUM(G28)</f>
        <v>4452</v>
      </c>
    </row>
    <row r="29" spans="1:9" s="9" customFormat="1" ht="30" customHeight="1">
      <c r="A29" s="274">
        <v>1</v>
      </c>
      <c r="B29" s="327" t="s">
        <v>553</v>
      </c>
      <c r="C29" s="331" t="s">
        <v>552</v>
      </c>
      <c r="D29" s="377"/>
      <c r="E29" s="373"/>
      <c r="F29" s="377"/>
      <c r="G29" s="373">
        <v>500</v>
      </c>
      <c r="H29" s="393">
        <f aca="true" t="shared" si="2" ref="H29:H67">SUM(F29)</f>
        <v>0</v>
      </c>
      <c r="I29" s="392">
        <f aca="true" t="shared" si="3" ref="I29:I92">SUM(G29)</f>
        <v>500</v>
      </c>
    </row>
    <row r="30" spans="1:9" s="9" customFormat="1" ht="15" customHeight="1">
      <c r="A30" s="274">
        <v>2</v>
      </c>
      <c r="B30" s="327" t="s">
        <v>554</v>
      </c>
      <c r="C30" s="332" t="s">
        <v>555</v>
      </c>
      <c r="D30" s="377"/>
      <c r="E30" s="373"/>
      <c r="F30" s="377"/>
      <c r="G30" s="373">
        <v>4</v>
      </c>
      <c r="H30" s="393">
        <f t="shared" si="2"/>
        <v>0</v>
      </c>
      <c r="I30" s="392">
        <f t="shared" si="3"/>
        <v>4</v>
      </c>
    </row>
    <row r="31" spans="1:9" s="9" customFormat="1" ht="34.5" customHeight="1">
      <c r="A31" s="274">
        <v>3</v>
      </c>
      <c r="B31" s="327" t="s">
        <v>158</v>
      </c>
      <c r="C31" s="331" t="s">
        <v>556</v>
      </c>
      <c r="D31" s="377"/>
      <c r="E31" s="373"/>
      <c r="F31" s="377">
        <v>1</v>
      </c>
      <c r="G31" s="373">
        <v>5</v>
      </c>
      <c r="H31" s="393">
        <f t="shared" si="2"/>
        <v>1</v>
      </c>
      <c r="I31" s="392">
        <f t="shared" si="3"/>
        <v>5</v>
      </c>
    </row>
    <row r="32" spans="1:9" s="9" customFormat="1" ht="31.5" customHeight="1">
      <c r="A32" s="274">
        <v>4</v>
      </c>
      <c r="B32" s="327" t="s">
        <v>373</v>
      </c>
      <c r="C32" s="331" t="s">
        <v>557</v>
      </c>
      <c r="D32" s="377"/>
      <c r="E32" s="373"/>
      <c r="F32" s="377">
        <v>47</v>
      </c>
      <c r="G32" s="373">
        <v>30</v>
      </c>
      <c r="H32" s="393">
        <f t="shared" si="2"/>
        <v>47</v>
      </c>
      <c r="I32" s="392">
        <f t="shared" si="3"/>
        <v>30</v>
      </c>
    </row>
    <row r="33" spans="1:9" s="9" customFormat="1" ht="28.5" customHeight="1">
      <c r="A33" s="274">
        <v>5</v>
      </c>
      <c r="B33" s="170" t="s">
        <v>558</v>
      </c>
      <c r="C33" s="328" t="s">
        <v>559</v>
      </c>
      <c r="D33" s="377"/>
      <c r="E33" s="373"/>
      <c r="F33" s="377"/>
      <c r="G33" s="373">
        <v>4</v>
      </c>
      <c r="H33" s="393">
        <f t="shared" si="2"/>
        <v>0</v>
      </c>
      <c r="I33" s="392">
        <f t="shared" si="3"/>
        <v>4</v>
      </c>
    </row>
    <row r="34" spans="1:9" s="9" customFormat="1" ht="28.5" customHeight="1">
      <c r="A34" s="274">
        <v>6</v>
      </c>
      <c r="B34" s="327" t="s">
        <v>560</v>
      </c>
      <c r="C34" s="331" t="s">
        <v>561</v>
      </c>
      <c r="D34" s="377"/>
      <c r="E34" s="373"/>
      <c r="F34" s="377"/>
      <c r="G34" s="373">
        <v>420</v>
      </c>
      <c r="H34" s="393">
        <f t="shared" si="2"/>
        <v>0</v>
      </c>
      <c r="I34" s="392">
        <f t="shared" si="3"/>
        <v>420</v>
      </c>
    </row>
    <row r="35" spans="1:9" s="9" customFormat="1" ht="28.5" customHeight="1">
      <c r="A35" s="274">
        <v>7</v>
      </c>
      <c r="B35" s="327" t="s">
        <v>562</v>
      </c>
      <c r="C35" s="331" t="s">
        <v>563</v>
      </c>
      <c r="D35" s="377"/>
      <c r="E35" s="373"/>
      <c r="F35" s="377"/>
      <c r="G35" s="373">
        <v>420</v>
      </c>
      <c r="H35" s="393">
        <f t="shared" si="2"/>
        <v>0</v>
      </c>
      <c r="I35" s="392">
        <f t="shared" si="3"/>
        <v>420</v>
      </c>
    </row>
    <row r="36" spans="1:9" s="9" customFormat="1" ht="28.5" customHeight="1">
      <c r="A36" s="274">
        <v>8</v>
      </c>
      <c r="B36" s="327" t="s">
        <v>564</v>
      </c>
      <c r="C36" s="330" t="s">
        <v>565</v>
      </c>
      <c r="D36" s="377"/>
      <c r="E36" s="373"/>
      <c r="F36" s="377"/>
      <c r="G36" s="373">
        <v>420</v>
      </c>
      <c r="H36" s="393">
        <f t="shared" si="2"/>
        <v>0</v>
      </c>
      <c r="I36" s="392">
        <f t="shared" si="3"/>
        <v>420</v>
      </c>
    </row>
    <row r="37" spans="1:9" s="9" customFormat="1" ht="17.25" customHeight="1">
      <c r="A37" s="274">
        <v>9</v>
      </c>
      <c r="B37" s="327" t="s">
        <v>566</v>
      </c>
      <c r="C37" s="269" t="s">
        <v>567</v>
      </c>
      <c r="D37" s="377"/>
      <c r="E37" s="373"/>
      <c r="F37" s="377"/>
      <c r="G37" s="373">
        <v>420</v>
      </c>
      <c r="H37" s="393">
        <f t="shared" si="2"/>
        <v>0</v>
      </c>
      <c r="I37" s="392">
        <f t="shared" si="3"/>
        <v>420</v>
      </c>
    </row>
    <row r="38" spans="1:9" s="9" customFormat="1" ht="29.25" customHeight="1">
      <c r="A38" s="274">
        <v>10</v>
      </c>
      <c r="B38" s="327" t="s">
        <v>171</v>
      </c>
      <c r="C38" s="334" t="s">
        <v>568</v>
      </c>
      <c r="D38" s="377"/>
      <c r="E38" s="373"/>
      <c r="F38" s="377">
        <v>390</v>
      </c>
      <c r="G38" s="373">
        <v>150</v>
      </c>
      <c r="H38" s="393">
        <f t="shared" si="2"/>
        <v>390</v>
      </c>
      <c r="I38" s="392">
        <f t="shared" si="3"/>
        <v>150</v>
      </c>
    </row>
    <row r="39" spans="1:9" s="9" customFormat="1" ht="28.5" customHeight="1">
      <c r="A39" s="274">
        <v>11</v>
      </c>
      <c r="B39" s="327" t="s">
        <v>167</v>
      </c>
      <c r="C39" s="269" t="s">
        <v>458</v>
      </c>
      <c r="D39" s="377"/>
      <c r="E39" s="373"/>
      <c r="F39" s="377">
        <v>74</v>
      </c>
      <c r="G39" s="373">
        <v>20</v>
      </c>
      <c r="H39" s="393">
        <f t="shared" si="2"/>
        <v>74</v>
      </c>
      <c r="I39" s="392">
        <f t="shared" si="3"/>
        <v>20</v>
      </c>
    </row>
    <row r="40" spans="1:9" s="9" customFormat="1" ht="24" customHeight="1">
      <c r="A40" s="274">
        <v>12</v>
      </c>
      <c r="B40" s="327" t="s">
        <v>149</v>
      </c>
      <c r="C40" s="330" t="s">
        <v>569</v>
      </c>
      <c r="D40" s="377"/>
      <c r="E40" s="373"/>
      <c r="F40" s="377">
        <v>11</v>
      </c>
      <c r="G40" s="373">
        <v>20</v>
      </c>
      <c r="H40" s="393">
        <f t="shared" si="2"/>
        <v>11</v>
      </c>
      <c r="I40" s="392">
        <f t="shared" si="3"/>
        <v>20</v>
      </c>
    </row>
    <row r="41" spans="1:9" s="9" customFormat="1" ht="28.5" customHeight="1">
      <c r="A41" s="274">
        <v>13</v>
      </c>
      <c r="B41" s="327" t="s">
        <v>170</v>
      </c>
      <c r="C41" s="331" t="s">
        <v>570</v>
      </c>
      <c r="D41" s="377"/>
      <c r="E41" s="373"/>
      <c r="F41" s="377">
        <v>19</v>
      </c>
      <c r="G41" s="373">
        <v>50</v>
      </c>
      <c r="H41" s="393">
        <f t="shared" si="2"/>
        <v>19</v>
      </c>
      <c r="I41" s="392">
        <f t="shared" si="3"/>
        <v>50</v>
      </c>
    </row>
    <row r="42" spans="1:9" s="9" customFormat="1" ht="28.5" customHeight="1">
      <c r="A42" s="274">
        <v>14</v>
      </c>
      <c r="B42" s="327" t="s">
        <v>172</v>
      </c>
      <c r="C42" s="331" t="s">
        <v>571</v>
      </c>
      <c r="D42" s="377"/>
      <c r="E42" s="373"/>
      <c r="F42" s="377">
        <v>390</v>
      </c>
      <c r="G42" s="373">
        <v>150</v>
      </c>
      <c r="H42" s="393">
        <f t="shared" si="2"/>
        <v>390</v>
      </c>
      <c r="I42" s="392">
        <f t="shared" si="3"/>
        <v>150</v>
      </c>
    </row>
    <row r="43" spans="1:9" ht="12.75" customHeight="1">
      <c r="A43" s="274">
        <v>15</v>
      </c>
      <c r="B43" s="327" t="s">
        <v>173</v>
      </c>
      <c r="C43" s="330" t="s">
        <v>572</v>
      </c>
      <c r="D43" s="377"/>
      <c r="E43" s="373"/>
      <c r="F43" s="377">
        <v>156</v>
      </c>
      <c r="G43" s="373">
        <v>150</v>
      </c>
      <c r="H43" s="393">
        <f t="shared" si="2"/>
        <v>156</v>
      </c>
      <c r="I43" s="392">
        <f t="shared" si="3"/>
        <v>150</v>
      </c>
    </row>
    <row r="44" spans="1:9" s="9" customFormat="1" ht="32.25" customHeight="1">
      <c r="A44" s="274">
        <v>16</v>
      </c>
      <c r="B44" s="206" t="s">
        <v>372</v>
      </c>
      <c r="C44" s="269" t="s">
        <v>573</v>
      </c>
      <c r="D44" s="377"/>
      <c r="E44" s="365"/>
      <c r="F44" s="377">
        <v>1</v>
      </c>
      <c r="G44" s="366">
        <v>30</v>
      </c>
      <c r="H44" s="393">
        <f t="shared" si="2"/>
        <v>1</v>
      </c>
      <c r="I44" s="392">
        <f t="shared" si="3"/>
        <v>30</v>
      </c>
    </row>
    <row r="45" spans="1:9" s="9" customFormat="1" ht="18.75" customHeight="1">
      <c r="A45" s="274">
        <v>17</v>
      </c>
      <c r="B45" s="327" t="s">
        <v>176</v>
      </c>
      <c r="C45" s="330" t="s">
        <v>574</v>
      </c>
      <c r="D45" s="377"/>
      <c r="E45" s="373"/>
      <c r="F45" s="377">
        <v>713</v>
      </c>
      <c r="G45" s="373">
        <v>550</v>
      </c>
      <c r="H45" s="393">
        <f t="shared" si="2"/>
        <v>713</v>
      </c>
      <c r="I45" s="392">
        <f t="shared" si="3"/>
        <v>550</v>
      </c>
    </row>
    <row r="46" spans="1:9" s="9" customFormat="1" ht="29.25" customHeight="1">
      <c r="A46" s="274">
        <v>18</v>
      </c>
      <c r="B46" s="327" t="s">
        <v>371</v>
      </c>
      <c r="C46" s="331" t="s">
        <v>575</v>
      </c>
      <c r="D46" s="377"/>
      <c r="E46" s="373"/>
      <c r="F46" s="377">
        <v>10</v>
      </c>
      <c r="G46" s="373">
        <v>20</v>
      </c>
      <c r="H46" s="393">
        <f t="shared" si="2"/>
        <v>10</v>
      </c>
      <c r="I46" s="392">
        <f t="shared" si="3"/>
        <v>20</v>
      </c>
    </row>
    <row r="47" spans="1:9" s="9" customFormat="1" ht="30" customHeight="1">
      <c r="A47" s="274">
        <v>19</v>
      </c>
      <c r="B47" s="327" t="s">
        <v>174</v>
      </c>
      <c r="C47" s="331" t="s">
        <v>576</v>
      </c>
      <c r="D47" s="377"/>
      <c r="E47" s="373"/>
      <c r="F47" s="377">
        <v>152</v>
      </c>
      <c r="G47" s="373">
        <v>150</v>
      </c>
      <c r="H47" s="393">
        <f t="shared" si="2"/>
        <v>152</v>
      </c>
      <c r="I47" s="392">
        <f t="shared" si="3"/>
        <v>150</v>
      </c>
    </row>
    <row r="48" spans="1:9" s="9" customFormat="1" ht="15" customHeight="1">
      <c r="A48" s="274">
        <v>20</v>
      </c>
      <c r="B48" s="327" t="s">
        <v>165</v>
      </c>
      <c r="C48" s="330" t="s">
        <v>577</v>
      </c>
      <c r="D48" s="377"/>
      <c r="E48" s="373"/>
      <c r="F48" s="377">
        <v>56</v>
      </c>
      <c r="G48" s="373">
        <v>50</v>
      </c>
      <c r="H48" s="393">
        <f t="shared" si="2"/>
        <v>56</v>
      </c>
      <c r="I48" s="392">
        <f t="shared" si="3"/>
        <v>50</v>
      </c>
    </row>
    <row r="49" spans="1:9" s="9" customFormat="1" ht="15" customHeight="1">
      <c r="A49" s="274">
        <v>21</v>
      </c>
      <c r="B49" s="327" t="s">
        <v>164</v>
      </c>
      <c r="C49" s="330" t="s">
        <v>578</v>
      </c>
      <c r="D49" s="377"/>
      <c r="E49" s="373"/>
      <c r="F49" s="377">
        <v>56</v>
      </c>
      <c r="G49" s="373">
        <v>50</v>
      </c>
      <c r="H49" s="393">
        <f t="shared" si="2"/>
        <v>56</v>
      </c>
      <c r="I49" s="392">
        <f t="shared" si="3"/>
        <v>50</v>
      </c>
    </row>
    <row r="50" spans="1:9" s="9" customFormat="1" ht="15" customHeight="1">
      <c r="A50" s="274">
        <v>22</v>
      </c>
      <c r="B50" s="327" t="s">
        <v>161</v>
      </c>
      <c r="C50" s="330" t="s">
        <v>579</v>
      </c>
      <c r="D50" s="377"/>
      <c r="E50" s="373"/>
      <c r="F50" s="377">
        <v>14</v>
      </c>
      <c r="G50" s="373">
        <v>5</v>
      </c>
      <c r="H50" s="393">
        <f t="shared" si="2"/>
        <v>14</v>
      </c>
      <c r="I50" s="392">
        <f t="shared" si="3"/>
        <v>5</v>
      </c>
    </row>
    <row r="51" spans="1:9" s="9" customFormat="1" ht="31.5" customHeight="1">
      <c r="A51" s="274">
        <v>23</v>
      </c>
      <c r="B51" s="327" t="s">
        <v>162</v>
      </c>
      <c r="C51" s="331" t="s">
        <v>580</v>
      </c>
      <c r="D51" s="377"/>
      <c r="E51" s="373"/>
      <c r="F51" s="377">
        <v>14</v>
      </c>
      <c r="G51" s="373">
        <v>5</v>
      </c>
      <c r="H51" s="393">
        <f t="shared" si="2"/>
        <v>14</v>
      </c>
      <c r="I51" s="392">
        <f t="shared" si="3"/>
        <v>5</v>
      </c>
    </row>
    <row r="52" spans="1:9" s="9" customFormat="1" ht="14.25" customHeight="1">
      <c r="A52" s="274">
        <v>24</v>
      </c>
      <c r="B52" s="327" t="s">
        <v>166</v>
      </c>
      <c r="C52" s="331" t="s">
        <v>581</v>
      </c>
      <c r="D52" s="377"/>
      <c r="E52" s="373"/>
      <c r="F52" s="377">
        <v>612</v>
      </c>
      <c r="G52" s="373">
        <v>200</v>
      </c>
      <c r="H52" s="393">
        <f t="shared" si="2"/>
        <v>612</v>
      </c>
      <c r="I52" s="392">
        <f t="shared" si="3"/>
        <v>200</v>
      </c>
    </row>
    <row r="53" spans="1:9" s="9" customFormat="1" ht="14.25" customHeight="1">
      <c r="A53" s="274">
        <v>25</v>
      </c>
      <c r="B53" s="327" t="s">
        <v>160</v>
      </c>
      <c r="C53" s="331" t="s">
        <v>582</v>
      </c>
      <c r="D53" s="377"/>
      <c r="E53" s="373"/>
      <c r="F53" s="377">
        <v>84</v>
      </c>
      <c r="G53" s="373">
        <v>50</v>
      </c>
      <c r="H53" s="393">
        <f t="shared" si="2"/>
        <v>84</v>
      </c>
      <c r="I53" s="392">
        <f t="shared" si="3"/>
        <v>50</v>
      </c>
    </row>
    <row r="54" spans="1:9" s="9" customFormat="1" ht="14.25" customHeight="1">
      <c r="A54" s="274">
        <v>26</v>
      </c>
      <c r="B54" s="327" t="s">
        <v>159</v>
      </c>
      <c r="C54" s="331" t="s">
        <v>583</v>
      </c>
      <c r="D54" s="377"/>
      <c r="E54" s="373"/>
      <c r="F54" s="377">
        <v>39</v>
      </c>
      <c r="G54" s="373">
        <v>20</v>
      </c>
      <c r="H54" s="393">
        <f t="shared" si="2"/>
        <v>39</v>
      </c>
      <c r="I54" s="392">
        <f t="shared" si="3"/>
        <v>20</v>
      </c>
    </row>
    <row r="55" spans="1:9" s="9" customFormat="1" ht="14.25" customHeight="1">
      <c r="A55" s="274">
        <v>27</v>
      </c>
      <c r="B55" s="327" t="s">
        <v>168</v>
      </c>
      <c r="C55" s="331" t="s">
        <v>584</v>
      </c>
      <c r="D55" s="377"/>
      <c r="E55" s="373"/>
      <c r="F55" s="377">
        <v>75</v>
      </c>
      <c r="G55" s="373">
        <v>20</v>
      </c>
      <c r="H55" s="393">
        <f t="shared" si="2"/>
        <v>75</v>
      </c>
      <c r="I55" s="392">
        <f t="shared" si="3"/>
        <v>20</v>
      </c>
    </row>
    <row r="56" spans="1:9" s="9" customFormat="1" ht="14.25" customHeight="1">
      <c r="A56" s="274">
        <v>28</v>
      </c>
      <c r="B56" s="327" t="s">
        <v>163</v>
      </c>
      <c r="C56" s="331" t="s">
        <v>585</v>
      </c>
      <c r="D56" s="377"/>
      <c r="E56" s="373"/>
      <c r="F56" s="377">
        <v>133</v>
      </c>
      <c r="G56" s="373">
        <v>150</v>
      </c>
      <c r="H56" s="393">
        <f t="shared" si="2"/>
        <v>133</v>
      </c>
      <c r="I56" s="392">
        <f t="shared" si="3"/>
        <v>150</v>
      </c>
    </row>
    <row r="57" spans="1:9" s="9" customFormat="1" ht="14.25" customHeight="1">
      <c r="A57" s="274">
        <v>29</v>
      </c>
      <c r="B57" s="327" t="s">
        <v>175</v>
      </c>
      <c r="C57" s="331" t="s">
        <v>586</v>
      </c>
      <c r="D57" s="377"/>
      <c r="E57" s="373"/>
      <c r="F57" s="377">
        <v>653</v>
      </c>
      <c r="G57" s="373">
        <v>350</v>
      </c>
      <c r="H57" s="393">
        <f t="shared" si="2"/>
        <v>653</v>
      </c>
      <c r="I57" s="392">
        <f t="shared" si="3"/>
        <v>350</v>
      </c>
    </row>
    <row r="58" spans="1:9" s="9" customFormat="1" ht="14.25" customHeight="1">
      <c r="A58" s="274">
        <v>30</v>
      </c>
      <c r="B58" s="327" t="s">
        <v>157</v>
      </c>
      <c r="C58" s="331" t="s">
        <v>459</v>
      </c>
      <c r="D58" s="377"/>
      <c r="E58" s="373"/>
      <c r="F58" s="377"/>
      <c r="G58" s="373">
        <v>1</v>
      </c>
      <c r="H58" s="393">
        <f t="shared" si="2"/>
        <v>0</v>
      </c>
      <c r="I58" s="392">
        <f t="shared" si="3"/>
        <v>1</v>
      </c>
    </row>
    <row r="59" spans="1:9" s="9" customFormat="1" ht="14.25" customHeight="1">
      <c r="A59" s="274">
        <v>31</v>
      </c>
      <c r="B59" s="327" t="s">
        <v>156</v>
      </c>
      <c r="C59" s="331" t="s">
        <v>587</v>
      </c>
      <c r="D59" s="377"/>
      <c r="E59" s="373"/>
      <c r="F59" s="377"/>
      <c r="G59" s="373">
        <v>1</v>
      </c>
      <c r="H59" s="393">
        <f t="shared" si="2"/>
        <v>0</v>
      </c>
      <c r="I59" s="392">
        <f t="shared" si="3"/>
        <v>1</v>
      </c>
    </row>
    <row r="60" spans="1:9" s="9" customFormat="1" ht="14.25" customHeight="1">
      <c r="A60" s="274">
        <v>32</v>
      </c>
      <c r="B60" s="327" t="s">
        <v>155</v>
      </c>
      <c r="C60" s="331" t="s">
        <v>588</v>
      </c>
      <c r="D60" s="377"/>
      <c r="E60" s="373"/>
      <c r="F60" s="377">
        <v>2</v>
      </c>
      <c r="G60" s="373">
        <v>3</v>
      </c>
      <c r="H60" s="393">
        <f t="shared" si="2"/>
        <v>2</v>
      </c>
      <c r="I60" s="392">
        <f t="shared" si="3"/>
        <v>3</v>
      </c>
    </row>
    <row r="61" spans="1:9" s="9" customFormat="1" ht="14.25" customHeight="1">
      <c r="A61" s="274">
        <v>33</v>
      </c>
      <c r="B61" s="327" t="s">
        <v>154</v>
      </c>
      <c r="C61" s="331" t="s">
        <v>589</v>
      </c>
      <c r="D61" s="377"/>
      <c r="E61" s="373"/>
      <c r="F61" s="377"/>
      <c r="G61" s="373">
        <v>1</v>
      </c>
      <c r="H61" s="393">
        <f t="shared" si="2"/>
        <v>0</v>
      </c>
      <c r="I61" s="392">
        <f t="shared" si="3"/>
        <v>1</v>
      </c>
    </row>
    <row r="62" spans="1:9" s="9" customFormat="1" ht="14.25" customHeight="1">
      <c r="A62" s="274">
        <v>34</v>
      </c>
      <c r="B62" s="327" t="s">
        <v>153</v>
      </c>
      <c r="C62" s="331" t="s">
        <v>460</v>
      </c>
      <c r="D62" s="377"/>
      <c r="E62" s="373"/>
      <c r="F62" s="377"/>
      <c r="G62" s="373">
        <v>1</v>
      </c>
      <c r="H62" s="393">
        <f t="shared" si="2"/>
        <v>0</v>
      </c>
      <c r="I62" s="392">
        <f t="shared" si="3"/>
        <v>1</v>
      </c>
    </row>
    <row r="63" spans="1:9" s="9" customFormat="1" ht="14.25" customHeight="1">
      <c r="A63" s="274">
        <v>35</v>
      </c>
      <c r="B63" s="327" t="s">
        <v>152</v>
      </c>
      <c r="C63" s="331" t="s">
        <v>461</v>
      </c>
      <c r="D63" s="377"/>
      <c r="E63" s="373"/>
      <c r="F63" s="377">
        <v>2</v>
      </c>
      <c r="G63" s="373">
        <v>1</v>
      </c>
      <c r="H63" s="393">
        <f t="shared" si="2"/>
        <v>2</v>
      </c>
      <c r="I63" s="392">
        <f t="shared" si="3"/>
        <v>1</v>
      </c>
    </row>
    <row r="64" spans="1:9" s="9" customFormat="1" ht="14.25" customHeight="1">
      <c r="A64" s="274">
        <v>36</v>
      </c>
      <c r="B64" s="327" t="s">
        <v>590</v>
      </c>
      <c r="C64" s="331" t="s">
        <v>591</v>
      </c>
      <c r="D64" s="377"/>
      <c r="E64" s="373"/>
      <c r="F64" s="377"/>
      <c r="G64" s="373">
        <v>3</v>
      </c>
      <c r="H64" s="393">
        <f t="shared" si="2"/>
        <v>0</v>
      </c>
      <c r="I64" s="392">
        <f t="shared" si="3"/>
        <v>3</v>
      </c>
    </row>
    <row r="65" spans="1:9" s="9" customFormat="1" ht="14.25" customHeight="1">
      <c r="A65" s="274">
        <v>37</v>
      </c>
      <c r="B65" s="327" t="s">
        <v>151</v>
      </c>
      <c r="C65" s="331" t="s">
        <v>592</v>
      </c>
      <c r="D65" s="377"/>
      <c r="E65" s="373"/>
      <c r="F65" s="377">
        <v>2</v>
      </c>
      <c r="G65" s="373">
        <v>1</v>
      </c>
      <c r="H65" s="393">
        <f t="shared" si="2"/>
        <v>2</v>
      </c>
      <c r="I65" s="392">
        <f t="shared" si="3"/>
        <v>1</v>
      </c>
    </row>
    <row r="66" spans="1:9" s="9" customFormat="1" ht="14.25" customHeight="1">
      <c r="A66" s="274">
        <v>38</v>
      </c>
      <c r="B66" s="327" t="s">
        <v>150</v>
      </c>
      <c r="C66" s="331" t="s">
        <v>593</v>
      </c>
      <c r="D66" s="377"/>
      <c r="E66" s="373"/>
      <c r="F66" s="377"/>
      <c r="G66" s="373">
        <v>2</v>
      </c>
      <c r="H66" s="393">
        <f t="shared" si="2"/>
        <v>0</v>
      </c>
      <c r="I66" s="392">
        <f t="shared" si="3"/>
        <v>2</v>
      </c>
    </row>
    <row r="67" spans="1:9" s="9" customFormat="1" ht="14.25" customHeight="1">
      <c r="A67" s="400">
        <v>39</v>
      </c>
      <c r="B67" s="327" t="s">
        <v>169</v>
      </c>
      <c r="C67" s="330" t="s">
        <v>462</v>
      </c>
      <c r="D67" s="377"/>
      <c r="E67" s="373"/>
      <c r="F67" s="377">
        <v>86</v>
      </c>
      <c r="G67" s="373">
        <v>25</v>
      </c>
      <c r="H67" s="393">
        <f t="shared" si="2"/>
        <v>86</v>
      </c>
      <c r="I67" s="392">
        <f t="shared" si="3"/>
        <v>25</v>
      </c>
    </row>
    <row r="68" spans="1:9" s="9" customFormat="1" ht="19.5" customHeight="1">
      <c r="A68" s="150" t="s">
        <v>148</v>
      </c>
      <c r="B68" s="149"/>
      <c r="C68" s="149"/>
      <c r="D68" s="145"/>
      <c r="E68" s="145"/>
      <c r="F68" s="363">
        <f>SUM(F69:F71)</f>
        <v>1197</v>
      </c>
      <c r="G68" s="368">
        <f>SUM(G69:G71)</f>
        <v>750</v>
      </c>
      <c r="H68" s="363">
        <f aca="true" t="shared" si="4" ref="H68:H74">SUM(F68)</f>
        <v>1197</v>
      </c>
      <c r="I68" s="369">
        <f t="shared" si="3"/>
        <v>750</v>
      </c>
    </row>
    <row r="69" spans="1:9" s="9" customFormat="1" ht="18" customHeight="1">
      <c r="A69" s="343">
        <v>1</v>
      </c>
      <c r="B69" s="206" t="s">
        <v>147</v>
      </c>
      <c r="C69" s="203" t="s">
        <v>463</v>
      </c>
      <c r="D69" s="373"/>
      <c r="E69" s="367"/>
      <c r="F69" s="128">
        <v>399</v>
      </c>
      <c r="G69" s="373">
        <v>250</v>
      </c>
      <c r="H69" s="391">
        <f t="shared" si="4"/>
        <v>399</v>
      </c>
      <c r="I69" s="392">
        <f t="shared" si="3"/>
        <v>250</v>
      </c>
    </row>
    <row r="70" spans="1:9" s="9" customFormat="1" ht="18" customHeight="1">
      <c r="A70" s="343">
        <v>2</v>
      </c>
      <c r="B70" s="206" t="s">
        <v>146</v>
      </c>
      <c r="C70" s="203" t="s">
        <v>594</v>
      </c>
      <c r="D70" s="373"/>
      <c r="E70" s="367"/>
      <c r="F70" s="128">
        <v>399</v>
      </c>
      <c r="G70" s="373">
        <v>250</v>
      </c>
      <c r="H70" s="391">
        <f t="shared" si="4"/>
        <v>399</v>
      </c>
      <c r="I70" s="392">
        <f t="shared" si="3"/>
        <v>250</v>
      </c>
    </row>
    <row r="71" spans="1:9" s="9" customFormat="1" ht="18" customHeight="1">
      <c r="A71" s="343">
        <v>3</v>
      </c>
      <c r="B71" s="206" t="s">
        <v>145</v>
      </c>
      <c r="C71" s="203" t="s">
        <v>464</v>
      </c>
      <c r="D71" s="373"/>
      <c r="E71" s="367"/>
      <c r="F71" s="128">
        <v>399</v>
      </c>
      <c r="G71" s="373">
        <v>250</v>
      </c>
      <c r="H71" s="391">
        <f t="shared" si="4"/>
        <v>399</v>
      </c>
      <c r="I71" s="392">
        <f t="shared" si="3"/>
        <v>250</v>
      </c>
    </row>
    <row r="72" spans="1:9" s="9" customFormat="1" ht="18" customHeight="1">
      <c r="A72" s="485" t="s">
        <v>144</v>
      </c>
      <c r="B72" s="486"/>
      <c r="C72" s="486"/>
      <c r="D72" s="376"/>
      <c r="E72" s="145"/>
      <c r="F72" s="363">
        <f>SUM(F73)</f>
        <v>24</v>
      </c>
      <c r="G72" s="376">
        <f>SUM(G73)</f>
        <v>5</v>
      </c>
      <c r="H72" s="363">
        <f t="shared" si="4"/>
        <v>24</v>
      </c>
      <c r="I72" s="369">
        <f t="shared" si="3"/>
        <v>5</v>
      </c>
    </row>
    <row r="73" spans="1:9" s="9" customFormat="1" ht="18" customHeight="1">
      <c r="A73" s="343">
        <v>1</v>
      </c>
      <c r="B73" s="206" t="s">
        <v>143</v>
      </c>
      <c r="C73" s="203" t="s">
        <v>465</v>
      </c>
      <c r="D73" s="378"/>
      <c r="E73" s="367"/>
      <c r="F73" s="128">
        <v>24</v>
      </c>
      <c r="G73" s="373">
        <v>5</v>
      </c>
      <c r="H73" s="391">
        <f t="shared" si="4"/>
        <v>24</v>
      </c>
      <c r="I73" s="392">
        <f t="shared" si="3"/>
        <v>5</v>
      </c>
    </row>
    <row r="74" spans="1:9" s="9" customFormat="1" ht="23.25" customHeight="1">
      <c r="A74" s="147" t="s">
        <v>142</v>
      </c>
      <c r="B74" s="146"/>
      <c r="C74" s="146"/>
      <c r="D74" s="145"/>
      <c r="E74" s="145"/>
      <c r="F74" s="363">
        <f>SUM(F75:F101)</f>
        <v>4080</v>
      </c>
      <c r="G74" s="368">
        <f>SUM(G75:G101)</f>
        <v>1905</v>
      </c>
      <c r="H74" s="363">
        <f t="shared" si="4"/>
        <v>4080</v>
      </c>
      <c r="I74" s="369">
        <f t="shared" si="3"/>
        <v>1905</v>
      </c>
    </row>
    <row r="75" spans="1:9" s="9" customFormat="1" ht="31.5">
      <c r="A75" s="271">
        <v>1</v>
      </c>
      <c r="B75" s="327" t="s">
        <v>369</v>
      </c>
      <c r="C75" s="269" t="s">
        <v>466</v>
      </c>
      <c r="D75" s="367"/>
      <c r="E75" s="367"/>
      <c r="F75" s="370"/>
      <c r="G75" s="128">
        <v>10</v>
      </c>
      <c r="H75" s="391">
        <f aca="true" t="shared" si="5" ref="H75:H101">SUM(F75)</f>
        <v>0</v>
      </c>
      <c r="I75" s="392">
        <f t="shared" si="3"/>
        <v>10</v>
      </c>
    </row>
    <row r="76" spans="1:9" s="9" customFormat="1" ht="15">
      <c r="A76" s="271">
        <v>2</v>
      </c>
      <c r="B76" s="333" t="s">
        <v>134</v>
      </c>
      <c r="C76" s="328" t="s">
        <v>467</v>
      </c>
      <c r="D76" s="367"/>
      <c r="E76" s="367"/>
      <c r="F76" s="128">
        <v>170</v>
      </c>
      <c r="G76" s="373">
        <v>100</v>
      </c>
      <c r="H76" s="391">
        <f t="shared" si="5"/>
        <v>170</v>
      </c>
      <c r="I76" s="392">
        <f t="shared" si="3"/>
        <v>100</v>
      </c>
    </row>
    <row r="77" spans="1:9" s="9" customFormat="1" ht="30">
      <c r="A77" s="271">
        <v>3</v>
      </c>
      <c r="B77" s="333" t="s">
        <v>141</v>
      </c>
      <c r="C77" s="329" t="s">
        <v>468</v>
      </c>
      <c r="D77" s="367"/>
      <c r="E77" s="367"/>
      <c r="F77" s="128"/>
      <c r="G77" s="373">
        <v>2</v>
      </c>
      <c r="H77" s="391">
        <f t="shared" si="5"/>
        <v>0</v>
      </c>
      <c r="I77" s="392">
        <f t="shared" si="3"/>
        <v>2</v>
      </c>
    </row>
    <row r="78" spans="1:9" s="9" customFormat="1" ht="30">
      <c r="A78" s="271">
        <v>4</v>
      </c>
      <c r="B78" s="333" t="s">
        <v>140</v>
      </c>
      <c r="C78" s="329" t="s">
        <v>469</v>
      </c>
      <c r="D78" s="367"/>
      <c r="E78" s="367"/>
      <c r="F78" s="128"/>
      <c r="G78" s="373">
        <v>2</v>
      </c>
      <c r="H78" s="391">
        <f t="shared" si="5"/>
        <v>0</v>
      </c>
      <c r="I78" s="392">
        <f t="shared" si="3"/>
        <v>2</v>
      </c>
    </row>
    <row r="79" spans="1:9" s="9" customFormat="1" ht="15">
      <c r="A79" s="271">
        <v>5</v>
      </c>
      <c r="B79" s="333" t="s">
        <v>133</v>
      </c>
      <c r="C79" s="334" t="s">
        <v>470</v>
      </c>
      <c r="D79" s="367"/>
      <c r="E79" s="367"/>
      <c r="F79" s="128">
        <v>200</v>
      </c>
      <c r="G79" s="373">
        <v>100</v>
      </c>
      <c r="H79" s="391">
        <f t="shared" si="5"/>
        <v>200</v>
      </c>
      <c r="I79" s="392">
        <f t="shared" si="3"/>
        <v>100</v>
      </c>
    </row>
    <row r="80" spans="1:9" s="9" customFormat="1" ht="45">
      <c r="A80" s="271">
        <v>6</v>
      </c>
      <c r="B80" s="335" t="s">
        <v>122</v>
      </c>
      <c r="C80" s="336" t="s">
        <v>471</v>
      </c>
      <c r="D80" s="367"/>
      <c r="E80" s="367"/>
      <c r="F80" s="128">
        <v>5</v>
      </c>
      <c r="G80" s="373">
        <v>5</v>
      </c>
      <c r="H80" s="391">
        <f t="shared" si="5"/>
        <v>5</v>
      </c>
      <c r="I80" s="392">
        <f t="shared" si="3"/>
        <v>5</v>
      </c>
    </row>
    <row r="81" spans="1:9" s="9" customFormat="1" ht="30">
      <c r="A81" s="271">
        <v>7</v>
      </c>
      <c r="B81" s="335" t="s">
        <v>123</v>
      </c>
      <c r="C81" s="336" t="s">
        <v>472</v>
      </c>
      <c r="D81" s="367"/>
      <c r="E81" s="367"/>
      <c r="F81" s="128">
        <v>290</v>
      </c>
      <c r="G81" s="373">
        <v>150</v>
      </c>
      <c r="H81" s="391">
        <f t="shared" si="5"/>
        <v>290</v>
      </c>
      <c r="I81" s="392">
        <f t="shared" si="3"/>
        <v>150</v>
      </c>
    </row>
    <row r="82" spans="1:9" s="9" customFormat="1" ht="15">
      <c r="A82" s="271">
        <v>8</v>
      </c>
      <c r="B82" s="333" t="s">
        <v>138</v>
      </c>
      <c r="C82" s="328" t="s">
        <v>473</v>
      </c>
      <c r="D82" s="367"/>
      <c r="E82" s="367"/>
      <c r="F82" s="128">
        <v>8</v>
      </c>
      <c r="G82" s="373">
        <v>2</v>
      </c>
      <c r="H82" s="391">
        <f t="shared" si="5"/>
        <v>8</v>
      </c>
      <c r="I82" s="392">
        <f t="shared" si="3"/>
        <v>2</v>
      </c>
    </row>
    <row r="83" spans="1:9" s="9" customFormat="1" ht="15">
      <c r="A83" s="272">
        <v>9</v>
      </c>
      <c r="B83" s="206" t="s">
        <v>127</v>
      </c>
      <c r="C83" s="334" t="s">
        <v>474</v>
      </c>
      <c r="D83" s="367"/>
      <c r="E83" s="367"/>
      <c r="F83" s="128">
        <v>126</v>
      </c>
      <c r="G83" s="373">
        <v>100</v>
      </c>
      <c r="H83" s="391">
        <f t="shared" si="5"/>
        <v>126</v>
      </c>
      <c r="I83" s="392">
        <f t="shared" si="3"/>
        <v>100</v>
      </c>
    </row>
    <row r="84" spans="1:9" s="9" customFormat="1" ht="30">
      <c r="A84" s="272">
        <v>10</v>
      </c>
      <c r="B84" s="333" t="s">
        <v>130</v>
      </c>
      <c r="C84" s="334" t="s">
        <v>475</v>
      </c>
      <c r="D84" s="367"/>
      <c r="E84" s="367"/>
      <c r="F84" s="128">
        <v>1</v>
      </c>
      <c r="G84" s="373">
        <v>10</v>
      </c>
      <c r="H84" s="391">
        <f t="shared" si="5"/>
        <v>1</v>
      </c>
      <c r="I84" s="392">
        <f t="shared" si="3"/>
        <v>10</v>
      </c>
    </row>
    <row r="85" spans="1:9" s="9" customFormat="1" ht="15">
      <c r="A85" s="272">
        <v>11</v>
      </c>
      <c r="B85" s="206" t="s">
        <v>128</v>
      </c>
      <c r="C85" s="334" t="s">
        <v>476</v>
      </c>
      <c r="D85" s="367"/>
      <c r="E85" s="367"/>
      <c r="F85" s="128">
        <v>100</v>
      </c>
      <c r="G85" s="373">
        <v>50</v>
      </c>
      <c r="H85" s="391">
        <f t="shared" si="5"/>
        <v>100</v>
      </c>
      <c r="I85" s="392">
        <f t="shared" si="3"/>
        <v>50</v>
      </c>
    </row>
    <row r="86" spans="1:9" s="9" customFormat="1" ht="30">
      <c r="A86" s="272">
        <v>12</v>
      </c>
      <c r="B86" s="333" t="s">
        <v>129</v>
      </c>
      <c r="C86" s="334" t="s">
        <v>477</v>
      </c>
      <c r="D86" s="367"/>
      <c r="E86" s="367"/>
      <c r="F86" s="128">
        <v>95</v>
      </c>
      <c r="G86" s="373">
        <v>50</v>
      </c>
      <c r="H86" s="391">
        <f t="shared" si="5"/>
        <v>95</v>
      </c>
      <c r="I86" s="392">
        <f t="shared" si="3"/>
        <v>50</v>
      </c>
    </row>
    <row r="87" spans="1:9" s="9" customFormat="1" ht="31.5">
      <c r="A87" s="272">
        <v>13</v>
      </c>
      <c r="B87" s="327" t="s">
        <v>366</v>
      </c>
      <c r="C87" s="269" t="s">
        <v>478</v>
      </c>
      <c r="D87" s="367"/>
      <c r="E87" s="367"/>
      <c r="F87" s="128"/>
      <c r="G87" s="128">
        <v>20</v>
      </c>
      <c r="H87" s="391">
        <f t="shared" si="5"/>
        <v>0</v>
      </c>
      <c r="I87" s="392">
        <f t="shared" si="3"/>
        <v>20</v>
      </c>
    </row>
    <row r="88" spans="1:9" s="9" customFormat="1" ht="31.5">
      <c r="A88" s="271">
        <v>14</v>
      </c>
      <c r="B88" s="327" t="s">
        <v>367</v>
      </c>
      <c r="C88" s="269" t="s">
        <v>479</v>
      </c>
      <c r="D88" s="367"/>
      <c r="E88" s="367"/>
      <c r="F88" s="128">
        <v>3</v>
      </c>
      <c r="G88" s="128">
        <v>20</v>
      </c>
      <c r="H88" s="391">
        <f t="shared" si="5"/>
        <v>3</v>
      </c>
      <c r="I88" s="392">
        <f t="shared" si="3"/>
        <v>20</v>
      </c>
    </row>
    <row r="89" spans="1:9" s="9" customFormat="1" ht="30">
      <c r="A89" s="272">
        <v>15</v>
      </c>
      <c r="B89" s="333" t="s">
        <v>136</v>
      </c>
      <c r="C89" s="329" t="s">
        <v>480</v>
      </c>
      <c r="D89" s="367"/>
      <c r="E89" s="367"/>
      <c r="F89" s="128">
        <v>5</v>
      </c>
      <c r="G89" s="373">
        <v>1</v>
      </c>
      <c r="H89" s="391">
        <f t="shared" si="5"/>
        <v>5</v>
      </c>
      <c r="I89" s="392">
        <f t="shared" si="3"/>
        <v>1</v>
      </c>
    </row>
    <row r="90" spans="1:9" s="9" customFormat="1" ht="30">
      <c r="A90" s="272">
        <v>16</v>
      </c>
      <c r="B90" s="206" t="s">
        <v>125</v>
      </c>
      <c r="C90" s="334" t="s">
        <v>481</v>
      </c>
      <c r="D90" s="367"/>
      <c r="E90" s="367"/>
      <c r="F90" s="128">
        <v>310</v>
      </c>
      <c r="G90" s="373">
        <v>150</v>
      </c>
      <c r="H90" s="391">
        <f t="shared" si="5"/>
        <v>310</v>
      </c>
      <c r="I90" s="392">
        <f t="shared" si="3"/>
        <v>150</v>
      </c>
    </row>
    <row r="91" spans="1:9" s="9" customFormat="1" ht="31.5">
      <c r="A91" s="271">
        <v>17</v>
      </c>
      <c r="B91" s="327" t="s">
        <v>368</v>
      </c>
      <c r="C91" s="269" t="s">
        <v>482</v>
      </c>
      <c r="D91" s="367"/>
      <c r="E91" s="367"/>
      <c r="F91" s="370"/>
      <c r="G91" s="128">
        <v>10</v>
      </c>
      <c r="H91" s="391">
        <f t="shared" si="5"/>
        <v>0</v>
      </c>
      <c r="I91" s="392">
        <f t="shared" si="3"/>
        <v>10</v>
      </c>
    </row>
    <row r="92" spans="1:9" s="9" customFormat="1" ht="15">
      <c r="A92" s="272">
        <v>18</v>
      </c>
      <c r="B92" s="335" t="s">
        <v>121</v>
      </c>
      <c r="C92" s="336" t="s">
        <v>483</v>
      </c>
      <c r="D92" s="367"/>
      <c r="E92" s="367"/>
      <c r="F92" s="128">
        <v>334</v>
      </c>
      <c r="G92" s="373">
        <v>100</v>
      </c>
      <c r="H92" s="391">
        <f t="shared" si="5"/>
        <v>334</v>
      </c>
      <c r="I92" s="392">
        <f t="shared" si="3"/>
        <v>100</v>
      </c>
    </row>
    <row r="93" spans="1:9" s="9" customFormat="1" ht="15">
      <c r="A93" s="272">
        <v>19</v>
      </c>
      <c r="B93" s="206" t="s">
        <v>126</v>
      </c>
      <c r="C93" s="334" t="s">
        <v>484</v>
      </c>
      <c r="D93" s="367"/>
      <c r="E93" s="367"/>
      <c r="F93" s="128">
        <v>651</v>
      </c>
      <c r="G93" s="373">
        <v>350</v>
      </c>
      <c r="H93" s="391">
        <f t="shared" si="5"/>
        <v>651</v>
      </c>
      <c r="I93" s="392">
        <f aca="true" t="shared" si="6" ref="I93:I101">SUM(G93)</f>
        <v>350</v>
      </c>
    </row>
    <row r="94" spans="1:9" s="9" customFormat="1" ht="15">
      <c r="A94" s="273">
        <v>20</v>
      </c>
      <c r="B94" s="333" t="s">
        <v>131</v>
      </c>
      <c r="C94" s="337" t="s">
        <v>485</v>
      </c>
      <c r="D94" s="367"/>
      <c r="E94" s="367"/>
      <c r="F94" s="128">
        <v>715</v>
      </c>
      <c r="G94" s="373">
        <v>250</v>
      </c>
      <c r="H94" s="391">
        <f t="shared" si="5"/>
        <v>715</v>
      </c>
      <c r="I94" s="392">
        <f t="shared" si="6"/>
        <v>250</v>
      </c>
    </row>
    <row r="95" spans="1:9" s="9" customFormat="1" ht="15">
      <c r="A95" s="273">
        <v>21</v>
      </c>
      <c r="B95" s="335" t="s">
        <v>124</v>
      </c>
      <c r="C95" s="336" t="s">
        <v>486</v>
      </c>
      <c r="D95" s="367"/>
      <c r="E95" s="367"/>
      <c r="F95" s="128">
        <v>50</v>
      </c>
      <c r="G95" s="373">
        <v>50</v>
      </c>
      <c r="H95" s="391">
        <f t="shared" si="5"/>
        <v>50</v>
      </c>
      <c r="I95" s="392">
        <f t="shared" si="6"/>
        <v>50</v>
      </c>
    </row>
    <row r="96" spans="1:9" s="9" customFormat="1" ht="15.75">
      <c r="A96" s="272">
        <v>22</v>
      </c>
      <c r="B96" s="327" t="s">
        <v>370</v>
      </c>
      <c r="C96" s="269" t="s">
        <v>487</v>
      </c>
      <c r="D96" s="367"/>
      <c r="E96" s="367"/>
      <c r="F96" s="370"/>
      <c r="G96" s="128">
        <v>5</v>
      </c>
      <c r="H96" s="391">
        <f t="shared" si="5"/>
        <v>0</v>
      </c>
      <c r="I96" s="392">
        <f t="shared" si="6"/>
        <v>5</v>
      </c>
    </row>
    <row r="97" spans="1:9" s="9" customFormat="1" ht="15">
      <c r="A97" s="272">
        <v>23</v>
      </c>
      <c r="B97" s="333" t="s">
        <v>137</v>
      </c>
      <c r="C97" s="328" t="s">
        <v>488</v>
      </c>
      <c r="D97" s="367"/>
      <c r="E97" s="367"/>
      <c r="F97" s="128">
        <v>3</v>
      </c>
      <c r="G97" s="379">
        <v>2</v>
      </c>
      <c r="H97" s="391">
        <f t="shared" si="5"/>
        <v>3</v>
      </c>
      <c r="I97" s="392">
        <f t="shared" si="6"/>
        <v>2</v>
      </c>
    </row>
    <row r="98" spans="1:9" s="9" customFormat="1" ht="15">
      <c r="A98" s="272">
        <v>24</v>
      </c>
      <c r="B98" s="338" t="s">
        <v>132</v>
      </c>
      <c r="C98" s="339" t="s">
        <v>489</v>
      </c>
      <c r="D98" s="367"/>
      <c r="E98" s="367"/>
      <c r="F98" s="128">
        <v>383</v>
      </c>
      <c r="G98" s="379">
        <v>200</v>
      </c>
      <c r="H98" s="391">
        <f t="shared" si="5"/>
        <v>383</v>
      </c>
      <c r="I98" s="392">
        <f t="shared" si="6"/>
        <v>200</v>
      </c>
    </row>
    <row r="99" spans="1:9" s="9" customFormat="1" ht="15" customHeight="1">
      <c r="A99" s="272">
        <v>25</v>
      </c>
      <c r="B99" s="340" t="s">
        <v>139</v>
      </c>
      <c r="C99" s="341" t="s">
        <v>490</v>
      </c>
      <c r="D99" s="367"/>
      <c r="E99" s="367"/>
      <c r="F99" s="128">
        <v>340</v>
      </c>
      <c r="G99" s="379">
        <v>10</v>
      </c>
      <c r="H99" s="391">
        <f t="shared" si="5"/>
        <v>340</v>
      </c>
      <c r="I99" s="392">
        <f t="shared" si="6"/>
        <v>10</v>
      </c>
    </row>
    <row r="100" spans="1:9" s="9" customFormat="1" ht="15">
      <c r="A100" s="273">
        <v>26</v>
      </c>
      <c r="B100" s="333" t="s">
        <v>135</v>
      </c>
      <c r="C100" s="328" t="s">
        <v>491</v>
      </c>
      <c r="D100" s="367"/>
      <c r="E100" s="367"/>
      <c r="F100" s="128">
        <v>2</v>
      </c>
      <c r="G100" s="379">
        <v>6</v>
      </c>
      <c r="H100" s="391">
        <f t="shared" si="5"/>
        <v>2</v>
      </c>
      <c r="I100" s="392">
        <f t="shared" si="6"/>
        <v>6</v>
      </c>
    </row>
    <row r="101" spans="1:9" s="9" customFormat="1" ht="15.75" thickBot="1">
      <c r="A101" s="344">
        <v>27</v>
      </c>
      <c r="B101" s="312" t="s">
        <v>120</v>
      </c>
      <c r="C101" s="342" t="s">
        <v>492</v>
      </c>
      <c r="D101" s="371"/>
      <c r="E101" s="371"/>
      <c r="F101" s="372">
        <v>289</v>
      </c>
      <c r="G101" s="279">
        <v>150</v>
      </c>
      <c r="H101" s="391">
        <f t="shared" si="5"/>
        <v>289</v>
      </c>
      <c r="I101" s="392">
        <f t="shared" si="6"/>
        <v>150</v>
      </c>
    </row>
    <row r="102" spans="1:9" s="9" customFormat="1" ht="12.75">
      <c r="A102" s="116"/>
      <c r="B102" s="116"/>
      <c r="C102" s="116"/>
      <c r="D102" s="116"/>
      <c r="E102" s="116"/>
      <c r="F102" s="116"/>
      <c r="G102" s="116"/>
      <c r="H102" s="116"/>
      <c r="I102" s="116"/>
    </row>
    <row r="103" spans="1:6" ht="46.5" customHeight="1">
      <c r="A103" s="484" t="s">
        <v>119</v>
      </c>
      <c r="B103" s="484"/>
      <c r="C103" s="484"/>
      <c r="D103" s="484"/>
      <c r="E103" s="484"/>
      <c r="F103" s="484"/>
    </row>
  </sheetData>
  <sheetProtection/>
  <mergeCells count="9">
    <mergeCell ref="H7:I7"/>
    <mergeCell ref="D2:F2"/>
    <mergeCell ref="A103:F103"/>
    <mergeCell ref="D7:E7"/>
    <mergeCell ref="F7:G7"/>
    <mergeCell ref="A72:C72"/>
    <mergeCell ref="A7:A8"/>
    <mergeCell ref="B7:B8"/>
    <mergeCell ref="C7:C8"/>
  </mergeCells>
  <printOptions horizontalCentered="1"/>
  <pageMargins left="0.35433070866141736" right="0.7480314960629921" top="0.5905511811023623" bottom="0.31496062992125984" header="0.31496062992125984" footer="0.2362204724409449"/>
  <pageSetup horizontalDpi="600" verticalDpi="600" orientation="landscape" paperSize="9" scale="80" r:id="rId1"/>
  <headerFooter alignWithMargins="0">
    <oddFooter xml:space="preserve">&amp;R&amp;P+14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SheetLayoutView="100" workbookViewId="0" topLeftCell="A1">
      <selection activeCell="M21" sqref="M21"/>
    </sheetView>
  </sheetViews>
  <sheetFormatPr defaultColWidth="9.00390625" defaultRowHeight="12.75"/>
  <cols>
    <col min="1" max="1" width="8.375" style="10" customWidth="1"/>
    <col min="2" max="2" width="7.875" style="10" customWidth="1"/>
    <col min="3" max="3" width="22.75390625" style="10" customWidth="1"/>
    <col min="4" max="4" width="12.625" style="10" customWidth="1"/>
    <col min="5" max="5" width="10.875" style="10" customWidth="1"/>
    <col min="6" max="6" width="8.875" style="10" customWidth="1"/>
    <col min="7" max="7" width="10.00390625" style="10" customWidth="1"/>
    <col min="8" max="8" width="13.875" style="10" customWidth="1"/>
    <col min="9" max="9" width="8.875" style="10" customWidth="1"/>
    <col min="10" max="10" width="8.75390625" style="10" customWidth="1"/>
    <col min="11" max="11" width="13.875" style="10" customWidth="1"/>
    <col min="12" max="16384" width="9.125" style="10" customWidth="1"/>
  </cols>
  <sheetData>
    <row r="1" spans="1:7" ht="12.75">
      <c r="A1" s="83"/>
      <c r="B1" s="84" t="s">
        <v>297</v>
      </c>
      <c r="C1" s="291" t="s">
        <v>494</v>
      </c>
      <c r="D1" s="79"/>
      <c r="E1" s="79"/>
      <c r="F1" s="79"/>
      <c r="G1" s="81"/>
    </row>
    <row r="2" spans="1:7" ht="12.75">
      <c r="A2" s="83"/>
      <c r="B2" s="84" t="s">
        <v>298</v>
      </c>
      <c r="C2" s="291">
        <f>'Кадар оде.'!C2</f>
        <v>7248261</v>
      </c>
      <c r="D2" s="79"/>
      <c r="E2" s="79"/>
      <c r="F2" s="79"/>
      <c r="G2" s="81"/>
    </row>
    <row r="3" spans="1:7" ht="12.75">
      <c r="A3" s="83"/>
      <c r="B3" s="84" t="s">
        <v>299</v>
      </c>
      <c r="C3" s="291" t="s">
        <v>501</v>
      </c>
      <c r="D3" s="79"/>
      <c r="E3" s="79"/>
      <c r="F3" s="79"/>
      <c r="G3" s="81"/>
    </row>
    <row r="4" spans="1:7" ht="14.25">
      <c r="A4" s="83"/>
      <c r="B4" s="84" t="s">
        <v>493</v>
      </c>
      <c r="C4" s="76" t="s">
        <v>1</v>
      </c>
      <c r="D4" s="80"/>
      <c r="E4" s="80"/>
      <c r="F4" s="80"/>
      <c r="G4" s="82"/>
    </row>
    <row r="5" spans="1:14" ht="30.75" customHeight="1">
      <c r="A5" s="429" t="s">
        <v>201</v>
      </c>
      <c r="B5" s="429" t="s">
        <v>202</v>
      </c>
      <c r="C5" s="429" t="s">
        <v>203</v>
      </c>
      <c r="D5" s="429" t="s">
        <v>204</v>
      </c>
      <c r="E5" s="429" t="s">
        <v>205</v>
      </c>
      <c r="F5" s="500" t="s">
        <v>502</v>
      </c>
      <c r="G5" s="501"/>
      <c r="H5" s="502"/>
      <c r="I5" s="499" t="s">
        <v>384</v>
      </c>
      <c r="J5" s="499"/>
      <c r="K5" s="499"/>
      <c r="L5" s="26"/>
      <c r="M5" s="26"/>
      <c r="N5" s="5"/>
    </row>
    <row r="6" spans="1:14" ht="23.25" thickBot="1">
      <c r="A6" s="429"/>
      <c r="B6" s="429"/>
      <c r="C6" s="429"/>
      <c r="D6" s="429"/>
      <c r="E6" s="429"/>
      <c r="F6" s="62" t="s">
        <v>206</v>
      </c>
      <c r="G6" s="65" t="s">
        <v>207</v>
      </c>
      <c r="H6" s="101" t="s">
        <v>208</v>
      </c>
      <c r="I6" s="62" t="s">
        <v>206</v>
      </c>
      <c r="J6" s="65" t="s">
        <v>207</v>
      </c>
      <c r="K6" s="101" t="s">
        <v>208</v>
      </c>
      <c r="L6" s="5"/>
      <c r="M6" s="5"/>
      <c r="N6" s="5"/>
    </row>
    <row r="7" spans="1:14" ht="13.5" thickBot="1">
      <c r="A7" s="63" t="s">
        <v>252</v>
      </c>
      <c r="B7" s="63"/>
      <c r="C7" s="63"/>
      <c r="D7" s="63"/>
      <c r="E7" s="63"/>
      <c r="F7" s="63"/>
      <c r="G7" s="98"/>
      <c r="H7" s="68"/>
      <c r="I7" s="100"/>
      <c r="J7" s="99"/>
      <c r="K7" s="68"/>
      <c r="L7" s="5"/>
      <c r="M7" s="5"/>
      <c r="N7" s="5"/>
    </row>
    <row r="8" spans="1:11" ht="10.5" customHeight="1">
      <c r="A8" s="69"/>
      <c r="B8" s="69"/>
      <c r="C8" s="69"/>
      <c r="D8" s="69"/>
      <c r="E8" s="69"/>
      <c r="F8" s="69"/>
      <c r="G8" s="69"/>
      <c r="H8" s="70"/>
      <c r="I8" s="69"/>
      <c r="J8" s="71"/>
      <c r="K8" s="70"/>
    </row>
    <row r="9" spans="1:18" ht="10.5" customHeight="1">
      <c r="A9" s="69"/>
      <c r="B9" s="69"/>
      <c r="C9" s="69"/>
      <c r="D9" s="69"/>
      <c r="E9" s="69"/>
      <c r="F9" s="69"/>
      <c r="G9" s="69"/>
      <c r="H9" s="69"/>
      <c r="I9" s="69"/>
      <c r="J9" s="71"/>
      <c r="K9" s="69"/>
      <c r="Q9" s="67"/>
      <c r="R9" s="67"/>
    </row>
    <row r="10" spans="1:18" ht="10.5" customHeight="1" thickBot="1">
      <c r="A10" s="69"/>
      <c r="B10" s="69"/>
      <c r="C10" s="69"/>
      <c r="D10" s="69"/>
      <c r="E10" s="69"/>
      <c r="F10" s="69"/>
      <c r="G10" s="69"/>
      <c r="H10" s="102"/>
      <c r="I10" s="69"/>
      <c r="J10" s="71"/>
      <c r="K10" s="102"/>
      <c r="Q10" s="67"/>
      <c r="R10" s="67"/>
    </row>
    <row r="11" spans="1:18" ht="15.75" thickBot="1">
      <c r="A11" s="63" t="s">
        <v>253</v>
      </c>
      <c r="B11" s="63"/>
      <c r="C11" s="63"/>
      <c r="D11" s="63"/>
      <c r="E11" s="63"/>
      <c r="F11" s="63"/>
      <c r="G11" s="98"/>
      <c r="H11" s="68"/>
      <c r="I11" s="100"/>
      <c r="J11" s="99"/>
      <c r="K11" s="68"/>
      <c r="Q11" s="67"/>
      <c r="R11" s="67"/>
    </row>
    <row r="12" spans="1:18" ht="29.25" customHeight="1">
      <c r="A12" s="496" t="s">
        <v>338</v>
      </c>
      <c r="B12" s="497"/>
      <c r="C12" s="498"/>
      <c r="D12" s="72"/>
      <c r="E12" s="72"/>
      <c r="F12" s="69"/>
      <c r="G12" s="236"/>
      <c r="H12" s="160">
        <v>778013.36</v>
      </c>
      <c r="I12" s="69"/>
      <c r="J12" s="71"/>
      <c r="K12" s="160">
        <v>778013.36</v>
      </c>
      <c r="Q12" s="67"/>
      <c r="R12" s="67"/>
    </row>
    <row r="13" spans="1:18" ht="10.5" customHeight="1" thickBot="1">
      <c r="A13" s="69"/>
      <c r="B13" s="72"/>
      <c r="C13" s="72"/>
      <c r="D13" s="72"/>
      <c r="E13" s="72"/>
      <c r="F13" s="69"/>
      <c r="G13" s="69"/>
      <c r="H13" s="102"/>
      <c r="I13" s="69"/>
      <c r="J13" s="71"/>
      <c r="K13" s="102"/>
      <c r="Q13" s="67"/>
      <c r="R13" s="67"/>
    </row>
    <row r="14" spans="1:18" ht="15.75" thickBot="1">
      <c r="A14" s="63" t="s">
        <v>254</v>
      </c>
      <c r="B14" s="63"/>
      <c r="C14" s="63"/>
      <c r="D14" s="63"/>
      <c r="E14" s="63"/>
      <c r="F14" s="63"/>
      <c r="G14" s="98"/>
      <c r="H14" s="68"/>
      <c r="I14" s="100"/>
      <c r="J14" s="99"/>
      <c r="K14" s="68"/>
      <c r="Q14" s="67"/>
      <c r="R14" s="67"/>
    </row>
    <row r="15" spans="1:11" ht="10.5" customHeight="1">
      <c r="A15" s="69"/>
      <c r="B15" s="72"/>
      <c r="C15" s="72"/>
      <c r="D15" s="72"/>
      <c r="E15" s="72"/>
      <c r="F15" s="69"/>
      <c r="G15" s="69"/>
      <c r="H15" s="70"/>
      <c r="I15" s="69"/>
      <c r="J15" s="71"/>
      <c r="K15" s="70"/>
    </row>
    <row r="16" spans="1:11" ht="10.5" customHeight="1" thickBot="1">
      <c r="A16" s="69"/>
      <c r="B16" s="72"/>
      <c r="C16" s="72"/>
      <c r="D16" s="72"/>
      <c r="E16" s="72"/>
      <c r="F16" s="69"/>
      <c r="G16" s="69"/>
      <c r="H16" s="102"/>
      <c r="I16" s="69"/>
      <c r="J16" s="71"/>
      <c r="K16" s="102"/>
    </row>
    <row r="17" spans="1:11" ht="13.5" thickBot="1">
      <c r="A17" s="63" t="s">
        <v>255</v>
      </c>
      <c r="B17" s="63"/>
      <c r="C17" s="63"/>
      <c r="D17" s="63"/>
      <c r="E17" s="63"/>
      <c r="F17" s="63"/>
      <c r="G17" s="98"/>
      <c r="H17" s="68"/>
      <c r="I17" s="100"/>
      <c r="J17" s="99"/>
      <c r="K17" s="68"/>
    </row>
    <row r="18" spans="1:11" ht="13.5" customHeight="1">
      <c r="A18" s="63" t="s">
        <v>238</v>
      </c>
      <c r="B18" s="72" t="s">
        <v>275</v>
      </c>
      <c r="C18" s="66"/>
      <c r="D18" s="66"/>
      <c r="E18" s="66"/>
      <c r="F18" s="66"/>
      <c r="G18" s="66"/>
      <c r="H18" s="157">
        <v>127394.23</v>
      </c>
      <c r="I18" s="158"/>
      <c r="J18" s="159"/>
      <c r="K18" s="157">
        <v>127394.23</v>
      </c>
    </row>
    <row r="19" spans="1:11" ht="13.5" customHeight="1">
      <c r="A19" s="63" t="s">
        <v>239</v>
      </c>
      <c r="B19" s="72" t="s">
        <v>329</v>
      </c>
      <c r="C19" s="66"/>
      <c r="D19" s="66"/>
      <c r="E19" s="66"/>
      <c r="F19" s="66"/>
      <c r="G19" s="66"/>
      <c r="H19" s="160">
        <v>495007.06</v>
      </c>
      <c r="I19" s="158"/>
      <c r="J19" s="159"/>
      <c r="K19" s="160">
        <v>495007.06</v>
      </c>
    </row>
    <row r="20" spans="1:11" ht="13.5" customHeight="1">
      <c r="A20" s="63" t="s">
        <v>240</v>
      </c>
      <c r="B20" s="72" t="s">
        <v>277</v>
      </c>
      <c r="C20" s="66"/>
      <c r="D20" s="66"/>
      <c r="E20" s="66"/>
      <c r="F20" s="66"/>
      <c r="G20" s="66"/>
      <c r="H20" s="160">
        <v>52619.49</v>
      </c>
      <c r="I20" s="158"/>
      <c r="J20" s="159"/>
      <c r="K20" s="160">
        <v>52619.49</v>
      </c>
    </row>
    <row r="21" spans="1:11" ht="13.5" customHeight="1">
      <c r="A21" s="63" t="s">
        <v>241</v>
      </c>
      <c r="B21" s="72" t="s">
        <v>278</v>
      </c>
      <c r="C21" s="66"/>
      <c r="D21" s="66"/>
      <c r="E21" s="66"/>
      <c r="F21" s="66"/>
      <c r="G21" s="66"/>
      <c r="H21" s="160">
        <v>563.3</v>
      </c>
      <c r="I21" s="158"/>
      <c r="J21" s="159"/>
      <c r="K21" s="160">
        <v>563.3</v>
      </c>
    </row>
    <row r="22" spans="1:11" ht="24.75" customHeight="1">
      <c r="A22" s="63" t="s">
        <v>242</v>
      </c>
      <c r="B22" s="72" t="s">
        <v>276</v>
      </c>
      <c r="C22" s="66"/>
      <c r="D22" s="66"/>
      <c r="E22" s="66"/>
      <c r="F22" s="66"/>
      <c r="G22" s="66"/>
      <c r="H22" s="160"/>
      <c r="I22" s="158"/>
      <c r="J22" s="159"/>
      <c r="K22" s="160"/>
    </row>
    <row r="23" spans="1:11" ht="13.5" customHeight="1">
      <c r="A23" s="63" t="s">
        <v>243</v>
      </c>
      <c r="B23" s="72" t="s">
        <v>259</v>
      </c>
      <c r="C23" s="66"/>
      <c r="D23" s="66"/>
      <c r="E23" s="66"/>
      <c r="F23" s="66"/>
      <c r="G23" s="66"/>
      <c r="H23" s="160">
        <v>379347.46</v>
      </c>
      <c r="I23" s="158"/>
      <c r="J23" s="159"/>
      <c r="K23" s="160">
        <v>379347.46</v>
      </c>
    </row>
    <row r="24" spans="1:11" ht="13.5" customHeight="1">
      <c r="A24" s="63" t="s">
        <v>244</v>
      </c>
      <c r="B24" s="72" t="s">
        <v>256</v>
      </c>
      <c r="C24" s="66"/>
      <c r="D24" s="66"/>
      <c r="E24" s="66"/>
      <c r="F24" s="66"/>
      <c r="G24" s="66"/>
      <c r="H24" s="160">
        <v>709271.81</v>
      </c>
      <c r="I24" s="158"/>
      <c r="J24" s="159"/>
      <c r="K24" s="160">
        <v>709271.81</v>
      </c>
    </row>
    <row r="25" spans="1:11" ht="13.5" customHeight="1">
      <c r="A25" s="63" t="s">
        <v>245</v>
      </c>
      <c r="B25" s="72" t="s">
        <v>257</v>
      </c>
      <c r="C25" s="66"/>
      <c r="D25" s="66"/>
      <c r="E25" s="66"/>
      <c r="F25" s="66"/>
      <c r="G25" s="66"/>
      <c r="H25" s="160"/>
      <c r="I25" s="158"/>
      <c r="J25" s="159"/>
      <c r="K25" s="160"/>
    </row>
    <row r="26" spans="1:11" ht="13.5" customHeight="1">
      <c r="A26" s="63" t="s">
        <v>246</v>
      </c>
      <c r="B26" s="72" t="s">
        <v>279</v>
      </c>
      <c r="C26" s="66"/>
      <c r="D26" s="66"/>
      <c r="E26" s="66"/>
      <c r="F26" s="66"/>
      <c r="G26" s="66"/>
      <c r="H26" s="160">
        <v>11431.11</v>
      </c>
      <c r="I26" s="158"/>
      <c r="J26" s="159"/>
      <c r="K26" s="160">
        <v>11431.11</v>
      </c>
    </row>
    <row r="27" spans="1:11" ht="13.5" customHeight="1">
      <c r="A27" s="63" t="s">
        <v>247</v>
      </c>
      <c r="B27" s="72" t="s">
        <v>274</v>
      </c>
      <c r="C27" s="66"/>
      <c r="D27" s="66"/>
      <c r="E27" s="66"/>
      <c r="F27" s="66"/>
      <c r="G27" s="66"/>
      <c r="H27" s="160">
        <v>21640.1</v>
      </c>
      <c r="I27" s="158"/>
      <c r="J27" s="159"/>
      <c r="K27" s="160">
        <v>21640.1</v>
      </c>
    </row>
    <row r="28" spans="1:11" ht="29.25" customHeight="1">
      <c r="A28" s="63" t="s">
        <v>248</v>
      </c>
      <c r="B28" s="503" t="s">
        <v>260</v>
      </c>
      <c r="C28" s="504"/>
      <c r="D28" s="504"/>
      <c r="E28" s="504"/>
      <c r="F28" s="504"/>
      <c r="G28" s="505"/>
      <c r="H28" s="160">
        <v>1737.5</v>
      </c>
      <c r="I28" s="158"/>
      <c r="J28" s="158"/>
      <c r="K28" s="160">
        <v>1737.5</v>
      </c>
    </row>
    <row r="29" spans="1:11" ht="13.5" customHeight="1">
      <c r="A29" s="63" t="s">
        <v>249</v>
      </c>
      <c r="B29" s="72" t="s">
        <v>280</v>
      </c>
      <c r="C29" s="66"/>
      <c r="D29" s="66"/>
      <c r="E29" s="66"/>
      <c r="F29" s="66"/>
      <c r="G29" s="66"/>
      <c r="H29" s="160">
        <v>616452.89</v>
      </c>
      <c r="I29" s="158"/>
      <c r="J29" s="158"/>
      <c r="K29" s="160">
        <v>616452.89</v>
      </c>
    </row>
    <row r="30" spans="1:11" ht="13.5" customHeight="1">
      <c r="A30" s="63" t="s">
        <v>250</v>
      </c>
      <c r="B30" s="72" t="s">
        <v>281</v>
      </c>
      <c r="C30" s="66"/>
      <c r="D30" s="66"/>
      <c r="E30" s="66"/>
      <c r="F30" s="66"/>
      <c r="G30" s="66"/>
      <c r="H30" s="160"/>
      <c r="I30" s="158"/>
      <c r="J30" s="158"/>
      <c r="K30" s="160"/>
    </row>
    <row r="31" spans="1:11" ht="13.5" thickBot="1">
      <c r="A31" s="63" t="s">
        <v>251</v>
      </c>
      <c r="B31" s="72" t="s">
        <v>258</v>
      </c>
      <c r="C31" s="66"/>
      <c r="D31" s="66"/>
      <c r="E31" s="66"/>
      <c r="F31" s="66"/>
      <c r="G31" s="66"/>
      <c r="H31" s="161">
        <v>229.8</v>
      </c>
      <c r="I31" s="158"/>
      <c r="J31" s="158"/>
      <c r="K31" s="161">
        <v>229.8</v>
      </c>
    </row>
    <row r="32" spans="1:11" ht="15.75" customHeight="1" thickBot="1">
      <c r="A32" s="493" t="s">
        <v>362</v>
      </c>
      <c r="B32" s="494"/>
      <c r="C32" s="494"/>
      <c r="D32" s="494"/>
      <c r="E32" s="494"/>
      <c r="F32" s="494"/>
      <c r="G32" s="495"/>
      <c r="H32" s="162">
        <f>SUM(H18:H31)</f>
        <v>2415694.75</v>
      </c>
      <c r="I32" s="163"/>
      <c r="J32" s="164"/>
      <c r="K32" s="162">
        <f>SUM(K18:K31)</f>
        <v>2415694.75</v>
      </c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s="13" customFormat="1" ht="15.75">
      <c r="B34" s="7"/>
      <c r="C34" s="7"/>
      <c r="D34" s="7"/>
      <c r="E34" s="7"/>
      <c r="F34" s="7"/>
      <c r="G34" s="7"/>
      <c r="H34" s="7"/>
      <c r="I34" s="7"/>
      <c r="J34" s="7"/>
      <c r="K34" s="7"/>
    </row>
  </sheetData>
  <sheetProtection/>
  <mergeCells count="10">
    <mergeCell ref="A32:G32"/>
    <mergeCell ref="A12:C12"/>
    <mergeCell ref="E5:E6"/>
    <mergeCell ref="I5:K5"/>
    <mergeCell ref="F5:H5"/>
    <mergeCell ref="A5:A6"/>
    <mergeCell ref="B5:B6"/>
    <mergeCell ref="C5:C6"/>
    <mergeCell ref="D5:D6"/>
    <mergeCell ref="B28:G28"/>
  </mergeCells>
  <printOptions/>
  <pageMargins left="0.2362204724409449" right="0.2362204724409449" top="0.7480314960629921" bottom="0.7480314960629921" header="0.31496062992125984" footer="0.31496062992125984"/>
  <pageSetup fitToHeight="0" horizontalDpi="1200" verticalDpi="1200" orientation="landscape" paperSize="9" r:id="rId1"/>
  <headerFooter alignWithMargins="0">
    <oddFooter>&amp;R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5.375" style="12" customWidth="1"/>
    <col min="2" max="2" width="40.00390625" style="12" customWidth="1"/>
    <col min="3" max="3" width="12.75390625" style="12" customWidth="1"/>
    <col min="4" max="4" width="12.625" style="12" customWidth="1"/>
    <col min="5" max="16384" width="9.125" style="12" customWidth="1"/>
  </cols>
  <sheetData>
    <row r="1" spans="1:7" s="13" customFormat="1" ht="15.75">
      <c r="A1" s="83"/>
      <c r="B1" s="84" t="s">
        <v>297</v>
      </c>
      <c r="C1" s="291" t="s">
        <v>496</v>
      </c>
      <c r="D1" s="79"/>
      <c r="E1" s="79"/>
      <c r="F1" s="79"/>
      <c r="G1" s="81"/>
    </row>
    <row r="2" spans="1:7" s="13" customFormat="1" ht="15.75">
      <c r="A2" s="83"/>
      <c r="B2" s="84" t="s">
        <v>298</v>
      </c>
      <c r="C2" s="291">
        <f>'Кадар оде.'!C2</f>
        <v>7248261</v>
      </c>
      <c r="D2" s="79"/>
      <c r="E2" s="79"/>
      <c r="F2" s="79"/>
      <c r="G2" s="81"/>
    </row>
    <row r="3" spans="1:7" s="13" customFormat="1" ht="15.75">
      <c r="A3" s="83"/>
      <c r="B3" s="84" t="s">
        <v>299</v>
      </c>
      <c r="C3" s="291" t="s">
        <v>501</v>
      </c>
      <c r="D3" s="79"/>
      <c r="E3" s="79"/>
      <c r="F3" s="79"/>
      <c r="G3" s="81"/>
    </row>
    <row r="4" spans="1:7" ht="14.25">
      <c r="A4" s="83"/>
      <c r="B4" s="84" t="s">
        <v>495</v>
      </c>
      <c r="C4" s="76" t="s">
        <v>330</v>
      </c>
      <c r="D4" s="80"/>
      <c r="E4" s="80"/>
      <c r="F4" s="80"/>
      <c r="G4" s="82"/>
    </row>
    <row r="5" spans="1:4" ht="15.75" customHeight="1" thickBot="1">
      <c r="A5" s="43"/>
      <c r="B5" s="73"/>
      <c r="C5" s="509" t="s">
        <v>0</v>
      </c>
      <c r="D5" s="509"/>
    </row>
    <row r="6" spans="1:4" ht="12.75">
      <c r="A6" s="506" t="s">
        <v>198</v>
      </c>
      <c r="B6" s="431" t="s">
        <v>209</v>
      </c>
      <c r="C6" s="431" t="s">
        <v>208</v>
      </c>
      <c r="D6" s="508"/>
    </row>
    <row r="7" spans="1:4" ht="62.25" customHeight="1">
      <c r="A7" s="507"/>
      <c r="B7" s="429"/>
      <c r="C7" s="185" t="s">
        <v>502</v>
      </c>
      <c r="D7" s="254" t="s">
        <v>384</v>
      </c>
    </row>
    <row r="8" spans="1:4" ht="27.75" customHeight="1">
      <c r="A8" s="255" t="s">
        <v>263</v>
      </c>
      <c r="B8" s="85" t="s">
        <v>268</v>
      </c>
      <c r="C8" s="165">
        <v>139199.78</v>
      </c>
      <c r="D8" s="165">
        <v>139199.78</v>
      </c>
    </row>
    <row r="9" spans="1:4" ht="27.75" customHeight="1">
      <c r="A9" s="256" t="s">
        <v>264</v>
      </c>
      <c r="B9" s="85" t="s">
        <v>269</v>
      </c>
      <c r="C9" s="165"/>
      <c r="D9" s="165"/>
    </row>
    <row r="10" spans="1:4" ht="27.75" customHeight="1">
      <c r="A10" s="255" t="s">
        <v>265</v>
      </c>
      <c r="B10" s="85" t="s">
        <v>270</v>
      </c>
      <c r="C10" s="165">
        <v>1707047.45</v>
      </c>
      <c r="D10" s="165">
        <v>1707047.45</v>
      </c>
    </row>
    <row r="11" spans="1:4" s="13" customFormat="1" ht="27.75" customHeight="1">
      <c r="A11" s="257" t="s">
        <v>266</v>
      </c>
      <c r="B11" s="85" t="s">
        <v>271</v>
      </c>
      <c r="C11" s="166">
        <v>499921.45</v>
      </c>
      <c r="D11" s="166">
        <v>499921.45</v>
      </c>
    </row>
    <row r="12" spans="1:4" s="13" customFormat="1" ht="27.75" customHeight="1">
      <c r="A12" s="255" t="s">
        <v>267</v>
      </c>
      <c r="B12" s="85" t="s">
        <v>272</v>
      </c>
      <c r="C12" s="165">
        <v>39444</v>
      </c>
      <c r="D12" s="165">
        <v>39444</v>
      </c>
    </row>
    <row r="13" spans="1:5" ht="33" customHeight="1" thickBot="1">
      <c r="A13" s="258" t="s">
        <v>262</v>
      </c>
      <c r="B13" s="259" t="s">
        <v>273</v>
      </c>
      <c r="C13" s="260">
        <f>SUM(C8:C12)</f>
        <v>2385612.68</v>
      </c>
      <c r="D13" s="260">
        <f>SUM(D8:D12)</f>
        <v>2385612.68</v>
      </c>
      <c r="E13" s="227"/>
    </row>
  </sheetData>
  <sheetProtection/>
  <mergeCells count="4">
    <mergeCell ref="A6:A7"/>
    <mergeCell ref="B6:B7"/>
    <mergeCell ref="C6:D6"/>
    <mergeCell ref="C5:D5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view="pageBreakPreview" zoomScaleSheetLayoutView="100" zoomScalePageLayoutView="0" workbookViewId="0" topLeftCell="A1">
      <selection activeCell="M29" sqref="M29"/>
    </sheetView>
  </sheetViews>
  <sheetFormatPr defaultColWidth="9.00390625" defaultRowHeight="12.75"/>
  <cols>
    <col min="1" max="1" width="14.25390625" style="14" customWidth="1"/>
    <col min="2" max="2" width="5.875" style="14" customWidth="1"/>
    <col min="3" max="3" width="6.625" style="14" customWidth="1"/>
    <col min="4" max="4" width="5.25390625" style="14" customWidth="1"/>
    <col min="5" max="7" width="4.00390625" style="14" customWidth="1"/>
    <col min="8" max="8" width="3.375" style="14" customWidth="1"/>
    <col min="9" max="11" width="4.00390625" style="14" customWidth="1"/>
    <col min="12" max="14" width="4.00390625" style="15" customWidth="1"/>
    <col min="15" max="15" width="4.00390625" style="28" customWidth="1"/>
    <col min="16" max="17" width="4.00390625" style="14" customWidth="1"/>
    <col min="18" max="19" width="4.00390625" style="15" customWidth="1"/>
    <col min="20" max="20" width="4.00390625" style="28" customWidth="1"/>
    <col min="21" max="22" width="4.00390625" style="14" customWidth="1"/>
    <col min="23" max="23" width="4.00390625" style="16" customWidth="1"/>
    <col min="24" max="29" width="4.00390625" style="14" customWidth="1"/>
    <col min="30" max="30" width="2.375" style="14" customWidth="1"/>
    <col min="31" max="31" width="7.75390625" style="14" customWidth="1"/>
    <col min="32" max="32" width="4.00390625" style="14" customWidth="1"/>
    <col min="33" max="16384" width="9.125" style="14" customWidth="1"/>
  </cols>
  <sheetData>
    <row r="1" spans="1:17" ht="15.75" customHeight="1">
      <c r="A1" s="74"/>
      <c r="B1" s="75" t="s">
        <v>297</v>
      </c>
      <c r="C1" s="295" t="s">
        <v>381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5.75" customHeight="1">
      <c r="A2" s="74"/>
      <c r="B2" s="75" t="s">
        <v>298</v>
      </c>
      <c r="C2" s="296">
        <v>7248261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</row>
    <row r="3" spans="1:17" ht="15.75">
      <c r="A3" s="74"/>
      <c r="B3" s="75" t="s">
        <v>299</v>
      </c>
      <c r="C3" s="408" t="s">
        <v>501</v>
      </c>
      <c r="D3" s="409"/>
      <c r="E3" s="409"/>
      <c r="F3" s="409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15.75">
      <c r="A4" s="74"/>
      <c r="B4" s="75" t="s">
        <v>376</v>
      </c>
      <c r="C4" s="76" t="s">
        <v>333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</row>
    <row r="5" spans="1:10" ht="12.75" customHeight="1">
      <c r="A5" s="43"/>
      <c r="C5" s="42"/>
      <c r="D5" s="24"/>
      <c r="E5" s="24"/>
      <c r="F5" s="24"/>
      <c r="G5" s="24"/>
      <c r="H5" s="24"/>
      <c r="I5" s="24"/>
      <c r="J5" s="24"/>
    </row>
    <row r="6" spans="1:32" s="40" customFormat="1" ht="34.5" customHeight="1">
      <c r="A6" s="405" t="s">
        <v>228</v>
      </c>
      <c r="B6" s="406" t="s">
        <v>595</v>
      </c>
      <c r="C6" s="406" t="s">
        <v>596</v>
      </c>
      <c r="D6" s="406" t="s">
        <v>597</v>
      </c>
      <c r="E6" s="407"/>
      <c r="F6" s="407"/>
      <c r="G6" s="407"/>
      <c r="H6" s="407"/>
      <c r="I6" s="405" t="s">
        <v>305</v>
      </c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7" t="s">
        <v>304</v>
      </c>
      <c r="AE6" s="407"/>
      <c r="AF6" s="407"/>
    </row>
    <row r="7" spans="1:34" s="24" customFormat="1" ht="47.25" customHeight="1">
      <c r="A7" s="405"/>
      <c r="B7" s="406"/>
      <c r="C7" s="406"/>
      <c r="D7" s="406"/>
      <c r="E7" s="406" t="s">
        <v>282</v>
      </c>
      <c r="F7" s="406" t="s">
        <v>212</v>
      </c>
      <c r="G7" s="406" t="s">
        <v>213</v>
      </c>
      <c r="H7" s="410" t="s">
        <v>197</v>
      </c>
      <c r="I7" s="406" t="s">
        <v>306</v>
      </c>
      <c r="J7" s="406" t="s">
        <v>300</v>
      </c>
      <c r="K7" s="406" t="s">
        <v>301</v>
      </c>
      <c r="L7" s="404" t="s">
        <v>283</v>
      </c>
      <c r="M7" s="404"/>
      <c r="N7" s="404"/>
      <c r="O7" s="404"/>
      <c r="P7" s="404"/>
      <c r="Q7" s="406" t="s">
        <v>284</v>
      </c>
      <c r="R7" s="406" t="s">
        <v>302</v>
      </c>
      <c r="S7" s="407" t="s">
        <v>285</v>
      </c>
      <c r="T7" s="407"/>
      <c r="U7" s="407"/>
      <c r="V7" s="407"/>
      <c r="W7" s="407"/>
      <c r="X7" s="407"/>
      <c r="Y7" s="406" t="s">
        <v>286</v>
      </c>
      <c r="Z7" s="406" t="s">
        <v>292</v>
      </c>
      <c r="AA7" s="406" t="s">
        <v>287</v>
      </c>
      <c r="AB7" s="406" t="s">
        <v>229</v>
      </c>
      <c r="AC7" s="406" t="s">
        <v>288</v>
      </c>
      <c r="AD7" s="407"/>
      <c r="AE7" s="407"/>
      <c r="AF7" s="407"/>
      <c r="AH7" s="290"/>
    </row>
    <row r="8" spans="1:32" s="24" customFormat="1" ht="87" customHeight="1">
      <c r="A8" s="405"/>
      <c r="B8" s="406"/>
      <c r="C8" s="406"/>
      <c r="D8" s="406"/>
      <c r="E8" s="406"/>
      <c r="F8" s="406"/>
      <c r="G8" s="406"/>
      <c r="H8" s="410"/>
      <c r="I8" s="406"/>
      <c r="J8" s="406"/>
      <c r="K8" s="406"/>
      <c r="L8" s="96" t="s">
        <v>282</v>
      </c>
      <c r="M8" s="96" t="s">
        <v>212</v>
      </c>
      <c r="N8" s="96" t="s">
        <v>213</v>
      </c>
      <c r="O8" s="96" t="s">
        <v>229</v>
      </c>
      <c r="P8" s="97" t="s">
        <v>307</v>
      </c>
      <c r="Q8" s="406"/>
      <c r="R8" s="406"/>
      <c r="S8" s="96" t="s">
        <v>214</v>
      </c>
      <c r="T8" s="96" t="s">
        <v>212</v>
      </c>
      <c r="U8" s="96" t="s">
        <v>289</v>
      </c>
      <c r="V8" s="97" t="s">
        <v>290</v>
      </c>
      <c r="W8" s="97" t="s">
        <v>291</v>
      </c>
      <c r="X8" s="97" t="s">
        <v>303</v>
      </c>
      <c r="Y8" s="406"/>
      <c r="Z8" s="406"/>
      <c r="AA8" s="406"/>
      <c r="AB8" s="406"/>
      <c r="AC8" s="406"/>
      <c r="AD8" s="96" t="s">
        <v>215</v>
      </c>
      <c r="AE8" s="96" t="s">
        <v>216</v>
      </c>
      <c r="AF8" s="96" t="s">
        <v>217</v>
      </c>
    </row>
    <row r="9" spans="1:32" s="29" customFormat="1" ht="15.75">
      <c r="A9" s="44"/>
      <c r="B9" s="44"/>
      <c r="C9" s="44"/>
      <c r="D9" s="44"/>
      <c r="E9" s="45"/>
      <c r="F9" s="45"/>
      <c r="G9" s="46"/>
      <c r="H9" s="50"/>
      <c r="I9" s="47"/>
      <c r="J9" s="47"/>
      <c r="K9" s="47"/>
      <c r="L9" s="46"/>
      <c r="M9" s="46"/>
      <c r="N9" s="46"/>
      <c r="O9" s="46"/>
      <c r="P9" s="49"/>
      <c r="Q9" s="93"/>
      <c r="R9" s="47"/>
      <c r="S9" s="48"/>
      <c r="T9" s="46"/>
      <c r="U9" s="46"/>
      <c r="V9" s="46"/>
      <c r="W9" s="46"/>
      <c r="X9" s="49"/>
      <c r="Y9" s="93"/>
      <c r="Z9" s="47"/>
      <c r="AA9" s="45"/>
      <c r="AB9" s="45"/>
      <c r="AC9" s="94"/>
      <c r="AD9" s="47"/>
      <c r="AE9" s="47"/>
      <c r="AF9" s="47"/>
    </row>
    <row r="10" spans="1:32" s="29" customFormat="1" ht="15.75">
      <c r="A10" s="44" t="s">
        <v>350</v>
      </c>
      <c r="B10" s="44">
        <v>1710</v>
      </c>
      <c r="C10" s="44">
        <v>27972</v>
      </c>
      <c r="D10" s="261">
        <f>C10/B10</f>
        <v>16.357894736842105</v>
      </c>
      <c r="E10" s="45"/>
      <c r="F10" s="45"/>
      <c r="G10" s="45"/>
      <c r="H10" s="50"/>
      <c r="I10" s="47"/>
      <c r="J10" s="47"/>
      <c r="K10" s="47"/>
      <c r="L10" s="46"/>
      <c r="M10" s="46"/>
      <c r="N10" s="46"/>
      <c r="O10" s="46"/>
      <c r="P10" s="49"/>
      <c r="Q10" s="93"/>
      <c r="R10" s="47"/>
      <c r="S10" s="48"/>
      <c r="T10" s="46"/>
      <c r="U10" s="46"/>
      <c r="V10" s="46"/>
      <c r="W10" s="46"/>
      <c r="X10" s="49"/>
      <c r="Y10" s="93"/>
      <c r="Z10" s="47"/>
      <c r="AA10" s="45"/>
      <c r="AB10" s="45"/>
      <c r="AC10" s="94"/>
      <c r="AD10" s="313">
        <v>5</v>
      </c>
      <c r="AE10" s="313">
        <v>23</v>
      </c>
      <c r="AF10" s="47"/>
    </row>
    <row r="11" spans="1:32" s="29" customFormat="1" ht="15.75">
      <c r="A11" s="44"/>
      <c r="B11" s="44"/>
      <c r="C11" s="44"/>
      <c r="D11" s="44"/>
      <c r="E11" s="45"/>
      <c r="F11" s="45"/>
      <c r="G11" s="45"/>
      <c r="H11" s="50"/>
      <c r="I11" s="47"/>
      <c r="J11" s="47"/>
      <c r="K11" s="47"/>
      <c r="L11" s="46"/>
      <c r="M11" s="46"/>
      <c r="N11" s="46"/>
      <c r="O11" s="46"/>
      <c r="P11" s="49"/>
      <c r="Q11" s="93"/>
      <c r="R11" s="47"/>
      <c r="S11" s="48"/>
      <c r="T11" s="46"/>
      <c r="U11" s="46"/>
      <c r="V11" s="46"/>
      <c r="W11" s="46"/>
      <c r="X11" s="49"/>
      <c r="Y11" s="93"/>
      <c r="Z11" s="47"/>
      <c r="AA11" s="45"/>
      <c r="AB11" s="45"/>
      <c r="AC11" s="94"/>
      <c r="AD11" s="47"/>
      <c r="AE11" s="47"/>
      <c r="AF11" s="47"/>
    </row>
    <row r="12" spans="1:32" s="29" customFormat="1" ht="15.75">
      <c r="A12" s="44"/>
      <c r="B12" s="44"/>
      <c r="C12" s="44"/>
      <c r="D12" s="44"/>
      <c r="E12" s="45"/>
      <c r="F12" s="45"/>
      <c r="G12" s="45"/>
      <c r="H12" s="50"/>
      <c r="I12" s="47"/>
      <c r="J12" s="47"/>
      <c r="K12" s="47"/>
      <c r="L12" s="46"/>
      <c r="M12" s="46"/>
      <c r="N12" s="46"/>
      <c r="O12" s="46"/>
      <c r="P12" s="49"/>
      <c r="Q12" s="93"/>
      <c r="R12" s="47"/>
      <c r="S12" s="48"/>
      <c r="T12" s="46"/>
      <c r="U12" s="46"/>
      <c r="V12" s="46"/>
      <c r="W12" s="46"/>
      <c r="X12" s="49"/>
      <c r="Y12" s="93"/>
      <c r="Z12" s="47"/>
      <c r="AA12" s="45"/>
      <c r="AB12" s="45"/>
      <c r="AC12" s="94"/>
      <c r="AD12" s="47"/>
      <c r="AE12" s="47"/>
      <c r="AF12" s="47"/>
    </row>
    <row r="13" spans="1:32" s="29" customFormat="1" ht="15.75">
      <c r="A13" s="44"/>
      <c r="B13" s="44"/>
      <c r="C13" s="44"/>
      <c r="D13" s="44"/>
      <c r="E13" s="45"/>
      <c r="F13" s="45"/>
      <c r="G13" s="45"/>
      <c r="H13" s="50"/>
      <c r="I13" s="47"/>
      <c r="J13" s="47"/>
      <c r="K13" s="47"/>
      <c r="L13" s="46"/>
      <c r="M13" s="46"/>
      <c r="N13" s="46"/>
      <c r="O13" s="46"/>
      <c r="P13" s="49"/>
      <c r="Q13" s="93"/>
      <c r="R13" s="47"/>
      <c r="S13" s="48"/>
      <c r="T13" s="46"/>
      <c r="U13" s="46"/>
      <c r="V13" s="46"/>
      <c r="W13" s="46"/>
      <c r="X13" s="49"/>
      <c r="Y13" s="93"/>
      <c r="Z13" s="47"/>
      <c r="AA13" s="45"/>
      <c r="AB13" s="45"/>
      <c r="AC13" s="94"/>
      <c r="AD13" s="47"/>
      <c r="AE13" s="47"/>
      <c r="AF13" s="47"/>
    </row>
    <row r="14" spans="1:32" s="29" customFormat="1" ht="15.75">
      <c r="A14" s="44"/>
      <c r="B14" s="44"/>
      <c r="C14" s="44"/>
      <c r="D14" s="44"/>
      <c r="E14" s="45"/>
      <c r="F14" s="45"/>
      <c r="G14" s="45"/>
      <c r="H14" s="50"/>
      <c r="I14" s="47"/>
      <c r="J14" s="47"/>
      <c r="K14" s="47"/>
      <c r="L14" s="46"/>
      <c r="M14" s="46"/>
      <c r="N14" s="46"/>
      <c r="O14" s="46"/>
      <c r="P14" s="49"/>
      <c r="Q14" s="93"/>
      <c r="R14" s="47"/>
      <c r="S14" s="48"/>
      <c r="T14" s="46"/>
      <c r="U14" s="46"/>
      <c r="V14" s="46"/>
      <c r="W14" s="46"/>
      <c r="X14" s="49"/>
      <c r="Y14" s="93"/>
      <c r="Z14" s="47"/>
      <c r="AA14" s="45"/>
      <c r="AB14" s="45"/>
      <c r="AC14" s="94"/>
      <c r="AD14" s="47"/>
      <c r="AE14" s="47"/>
      <c r="AF14" s="47"/>
    </row>
    <row r="15" spans="1:32" s="29" customFormat="1" ht="15.75">
      <c r="A15" s="44"/>
      <c r="B15" s="44"/>
      <c r="C15" s="44"/>
      <c r="D15" s="44"/>
      <c r="E15" s="45"/>
      <c r="F15" s="45"/>
      <c r="G15" s="45"/>
      <c r="H15" s="50"/>
      <c r="I15" s="47"/>
      <c r="J15" s="47"/>
      <c r="K15" s="47"/>
      <c r="L15" s="46"/>
      <c r="M15" s="46"/>
      <c r="N15" s="46"/>
      <c r="O15" s="46"/>
      <c r="P15" s="49"/>
      <c r="Q15" s="93"/>
      <c r="R15" s="47"/>
      <c r="S15" s="48"/>
      <c r="T15" s="46"/>
      <c r="U15" s="46"/>
      <c r="V15" s="46"/>
      <c r="W15" s="46"/>
      <c r="X15" s="49"/>
      <c r="Y15" s="93"/>
      <c r="Z15" s="47"/>
      <c r="AA15" s="45"/>
      <c r="AB15" s="45"/>
      <c r="AC15" s="94"/>
      <c r="AD15" s="47"/>
      <c r="AE15" s="47"/>
      <c r="AF15" s="47"/>
    </row>
    <row r="16" spans="1:32" s="29" customFormat="1" ht="15.75">
      <c r="A16" s="44"/>
      <c r="B16" s="44"/>
      <c r="C16" s="44"/>
      <c r="D16" s="44"/>
      <c r="E16" s="45"/>
      <c r="F16" s="45"/>
      <c r="G16" s="45"/>
      <c r="H16" s="50"/>
      <c r="I16" s="47"/>
      <c r="J16" s="47"/>
      <c r="K16" s="47"/>
      <c r="L16" s="46"/>
      <c r="M16" s="46"/>
      <c r="N16" s="46"/>
      <c r="O16" s="46"/>
      <c r="P16" s="49"/>
      <c r="Q16" s="93"/>
      <c r="R16" s="47"/>
      <c r="S16" s="48"/>
      <c r="T16" s="46"/>
      <c r="U16" s="46"/>
      <c r="V16" s="46"/>
      <c r="W16" s="46"/>
      <c r="X16" s="49"/>
      <c r="Y16" s="93"/>
      <c r="Z16" s="47"/>
      <c r="AA16" s="45"/>
      <c r="AB16" s="45"/>
      <c r="AC16" s="94"/>
      <c r="AD16" s="47"/>
      <c r="AE16" s="47"/>
      <c r="AF16" s="47"/>
    </row>
    <row r="17" spans="1:32" s="29" customFormat="1" ht="15.75">
      <c r="A17" s="44"/>
      <c r="B17" s="44"/>
      <c r="C17" s="44"/>
      <c r="D17" s="44"/>
      <c r="E17" s="45"/>
      <c r="F17" s="45"/>
      <c r="G17" s="45"/>
      <c r="H17" s="50"/>
      <c r="I17" s="47"/>
      <c r="J17" s="47"/>
      <c r="K17" s="47"/>
      <c r="L17" s="46"/>
      <c r="M17" s="46"/>
      <c r="N17" s="46"/>
      <c r="O17" s="46"/>
      <c r="P17" s="49"/>
      <c r="Q17" s="93"/>
      <c r="R17" s="47"/>
      <c r="S17" s="48"/>
      <c r="T17" s="46"/>
      <c r="U17" s="46"/>
      <c r="V17" s="46"/>
      <c r="W17" s="46"/>
      <c r="X17" s="49"/>
      <c r="Y17" s="93"/>
      <c r="Z17" s="47"/>
      <c r="AA17" s="45"/>
      <c r="AB17" s="45"/>
      <c r="AC17" s="94"/>
      <c r="AD17" s="47"/>
      <c r="AE17" s="47"/>
      <c r="AF17" s="47"/>
    </row>
    <row r="18" spans="1:32" s="29" customFormat="1" ht="15.75">
      <c r="A18" s="44"/>
      <c r="B18" s="44"/>
      <c r="C18" s="44"/>
      <c r="D18" s="44"/>
      <c r="E18" s="45"/>
      <c r="F18" s="45"/>
      <c r="G18" s="45"/>
      <c r="H18" s="50"/>
      <c r="I18" s="47"/>
      <c r="J18" s="47"/>
      <c r="K18" s="47"/>
      <c r="L18" s="46"/>
      <c r="M18" s="46"/>
      <c r="N18" s="46"/>
      <c r="O18" s="46"/>
      <c r="P18" s="49"/>
      <c r="Q18" s="93"/>
      <c r="R18" s="47"/>
      <c r="S18" s="48"/>
      <c r="T18" s="46"/>
      <c r="U18" s="46"/>
      <c r="V18" s="46"/>
      <c r="W18" s="46"/>
      <c r="X18" s="49"/>
      <c r="Y18" s="93"/>
      <c r="Z18" s="47"/>
      <c r="AA18" s="45"/>
      <c r="AB18" s="45"/>
      <c r="AC18" s="94"/>
      <c r="AD18" s="47"/>
      <c r="AE18" s="47"/>
      <c r="AF18" s="47"/>
    </row>
    <row r="19" spans="1:32" s="29" customFormat="1" ht="15.75">
      <c r="A19" s="44"/>
      <c r="B19" s="44"/>
      <c r="C19" s="44"/>
      <c r="D19" s="44"/>
      <c r="E19" s="45"/>
      <c r="F19" s="45"/>
      <c r="G19" s="45"/>
      <c r="H19" s="50"/>
      <c r="I19" s="47"/>
      <c r="J19" s="47"/>
      <c r="K19" s="47"/>
      <c r="L19" s="46"/>
      <c r="M19" s="46"/>
      <c r="N19" s="46"/>
      <c r="O19" s="46"/>
      <c r="P19" s="49"/>
      <c r="Q19" s="93"/>
      <c r="R19" s="47"/>
      <c r="S19" s="48"/>
      <c r="T19" s="46"/>
      <c r="U19" s="46"/>
      <c r="V19" s="46"/>
      <c r="W19" s="46"/>
      <c r="X19" s="49"/>
      <c r="Y19" s="93"/>
      <c r="Z19" s="47"/>
      <c r="AA19" s="45"/>
      <c r="AB19" s="45"/>
      <c r="AC19" s="94"/>
      <c r="AD19" s="47"/>
      <c r="AE19" s="47"/>
      <c r="AF19" s="47"/>
    </row>
    <row r="20" spans="1:32" s="29" customFormat="1" ht="15.75">
      <c r="A20" s="44"/>
      <c r="B20" s="44"/>
      <c r="C20" s="44"/>
      <c r="D20" s="44"/>
      <c r="E20" s="45"/>
      <c r="F20" s="45"/>
      <c r="G20" s="45"/>
      <c r="H20" s="50"/>
      <c r="I20" s="47"/>
      <c r="J20" s="47"/>
      <c r="K20" s="47"/>
      <c r="L20" s="46"/>
      <c r="M20" s="46"/>
      <c r="N20" s="46"/>
      <c r="O20" s="46"/>
      <c r="P20" s="49"/>
      <c r="Q20" s="93"/>
      <c r="R20" s="47"/>
      <c r="S20" s="48"/>
      <c r="T20" s="46"/>
      <c r="U20" s="46"/>
      <c r="V20" s="46"/>
      <c r="W20" s="46"/>
      <c r="X20" s="49"/>
      <c r="Y20" s="93"/>
      <c r="Z20" s="47"/>
      <c r="AA20" s="45"/>
      <c r="AB20" s="45"/>
      <c r="AC20" s="94"/>
      <c r="AD20" s="47"/>
      <c r="AE20" s="47"/>
      <c r="AF20" s="47"/>
    </row>
    <row r="21" spans="1:32" s="29" customFormat="1" ht="15.75">
      <c r="A21" s="44"/>
      <c r="B21" s="44"/>
      <c r="C21" s="44"/>
      <c r="D21" s="44"/>
      <c r="E21" s="45"/>
      <c r="F21" s="45"/>
      <c r="G21" s="45"/>
      <c r="H21" s="50"/>
      <c r="I21" s="47"/>
      <c r="J21" s="47"/>
      <c r="K21" s="47"/>
      <c r="L21" s="46"/>
      <c r="M21" s="46"/>
      <c r="N21" s="46"/>
      <c r="O21" s="46"/>
      <c r="P21" s="49"/>
      <c r="Q21" s="93"/>
      <c r="R21" s="47"/>
      <c r="S21" s="48"/>
      <c r="T21" s="46"/>
      <c r="U21" s="46"/>
      <c r="V21" s="46"/>
      <c r="W21" s="46"/>
      <c r="X21" s="49"/>
      <c r="Y21" s="93"/>
      <c r="Z21" s="47"/>
      <c r="AA21" s="45"/>
      <c r="AB21" s="45"/>
      <c r="AC21" s="94"/>
      <c r="AD21" s="47"/>
      <c r="AE21" s="47"/>
      <c r="AF21" s="47"/>
    </row>
    <row r="22" spans="1:32" s="29" customFormat="1" ht="15.75">
      <c r="A22" s="44"/>
      <c r="B22" s="44"/>
      <c r="C22" s="44"/>
      <c r="D22" s="44"/>
      <c r="E22" s="45"/>
      <c r="F22" s="45"/>
      <c r="G22" s="45"/>
      <c r="H22" s="50"/>
      <c r="I22" s="47"/>
      <c r="J22" s="47"/>
      <c r="K22" s="47"/>
      <c r="L22" s="46"/>
      <c r="M22" s="46"/>
      <c r="N22" s="46"/>
      <c r="O22" s="46"/>
      <c r="P22" s="49"/>
      <c r="Q22" s="93"/>
      <c r="R22" s="47"/>
      <c r="S22" s="48"/>
      <c r="T22" s="46"/>
      <c r="U22" s="46"/>
      <c r="V22" s="46"/>
      <c r="W22" s="46"/>
      <c r="X22" s="49"/>
      <c r="Y22" s="93"/>
      <c r="Z22" s="47"/>
      <c r="AA22" s="45"/>
      <c r="AB22" s="45"/>
      <c r="AC22" s="94"/>
      <c r="AD22" s="47"/>
      <c r="AE22" s="47"/>
      <c r="AF22" s="47"/>
    </row>
    <row r="23" spans="1:32" s="29" customFormat="1" ht="15.75">
      <c r="A23" s="44"/>
      <c r="B23" s="44"/>
      <c r="C23" s="44"/>
      <c r="D23" s="44"/>
      <c r="E23" s="45"/>
      <c r="F23" s="45"/>
      <c r="G23" s="45"/>
      <c r="H23" s="50"/>
      <c r="I23" s="47"/>
      <c r="J23" s="47"/>
      <c r="K23" s="47"/>
      <c r="L23" s="46"/>
      <c r="M23" s="46"/>
      <c r="N23" s="46"/>
      <c r="O23" s="46"/>
      <c r="P23" s="49"/>
      <c r="Q23" s="93"/>
      <c r="R23" s="47"/>
      <c r="S23" s="48"/>
      <c r="T23" s="46"/>
      <c r="U23" s="46"/>
      <c r="V23" s="46"/>
      <c r="W23" s="46"/>
      <c r="X23" s="49"/>
      <c r="Y23" s="93"/>
      <c r="Z23" s="47"/>
      <c r="AA23" s="45"/>
      <c r="AB23" s="45"/>
      <c r="AC23" s="94"/>
      <c r="AD23" s="47"/>
      <c r="AE23" s="47"/>
      <c r="AF23" s="47"/>
    </row>
    <row r="24" spans="1:32" s="29" customFormat="1" ht="15.75">
      <c r="A24" s="44"/>
      <c r="B24" s="44"/>
      <c r="C24" s="44"/>
      <c r="D24" s="44"/>
      <c r="E24" s="45"/>
      <c r="F24" s="45"/>
      <c r="G24" s="45"/>
      <c r="H24" s="50"/>
      <c r="I24" s="47"/>
      <c r="J24" s="47"/>
      <c r="K24" s="47"/>
      <c r="L24" s="46"/>
      <c r="M24" s="46"/>
      <c r="N24" s="46"/>
      <c r="O24" s="46"/>
      <c r="P24" s="49"/>
      <c r="Q24" s="93"/>
      <c r="R24" s="47"/>
      <c r="S24" s="48"/>
      <c r="T24" s="46"/>
      <c r="U24" s="46"/>
      <c r="V24" s="46"/>
      <c r="W24" s="46"/>
      <c r="X24" s="49"/>
      <c r="Y24" s="93"/>
      <c r="Z24" s="47"/>
      <c r="AA24" s="45"/>
      <c r="AB24" s="45"/>
      <c r="AC24" s="94"/>
      <c r="AD24" s="47"/>
      <c r="AE24" s="47"/>
      <c r="AF24" s="47"/>
    </row>
    <row r="25" spans="1:32" ht="15.75" customHeight="1">
      <c r="A25" s="95"/>
      <c r="B25" s="50">
        <f>SUM(B10:B24)</f>
        <v>1710</v>
      </c>
      <c r="C25" s="50">
        <f aca="true" t="shared" si="0" ref="C25:AF25">SUM(C10:C24)</f>
        <v>27972</v>
      </c>
      <c r="D25" s="50">
        <f t="shared" si="0"/>
        <v>16.357894736842105</v>
      </c>
      <c r="E25" s="50">
        <f t="shared" si="0"/>
        <v>0</v>
      </c>
      <c r="F25" s="50">
        <f t="shared" si="0"/>
        <v>0</v>
      </c>
      <c r="G25" s="50">
        <f t="shared" si="0"/>
        <v>0</v>
      </c>
      <c r="H25" s="50">
        <f t="shared" si="0"/>
        <v>0</v>
      </c>
      <c r="I25" s="50">
        <f t="shared" si="0"/>
        <v>0</v>
      </c>
      <c r="J25" s="50">
        <f t="shared" si="0"/>
        <v>0</v>
      </c>
      <c r="K25" s="50">
        <f t="shared" si="0"/>
        <v>0</v>
      </c>
      <c r="L25" s="50">
        <f t="shared" si="0"/>
        <v>0</v>
      </c>
      <c r="M25" s="50">
        <f t="shared" si="0"/>
        <v>0</v>
      </c>
      <c r="N25" s="50">
        <f t="shared" si="0"/>
        <v>0</v>
      </c>
      <c r="O25" s="50">
        <f t="shared" si="0"/>
        <v>0</v>
      </c>
      <c r="P25" s="50">
        <f t="shared" si="0"/>
        <v>0</v>
      </c>
      <c r="Q25" s="50">
        <f t="shared" si="0"/>
        <v>0</v>
      </c>
      <c r="R25" s="50">
        <f t="shared" si="0"/>
        <v>0</v>
      </c>
      <c r="S25" s="50">
        <f t="shared" si="0"/>
        <v>0</v>
      </c>
      <c r="T25" s="50">
        <f t="shared" si="0"/>
        <v>0</v>
      </c>
      <c r="U25" s="50">
        <f t="shared" si="0"/>
        <v>0</v>
      </c>
      <c r="V25" s="50">
        <f t="shared" si="0"/>
        <v>0</v>
      </c>
      <c r="W25" s="50">
        <f t="shared" si="0"/>
        <v>0</v>
      </c>
      <c r="X25" s="50">
        <f t="shared" si="0"/>
        <v>0</v>
      </c>
      <c r="Y25" s="50">
        <f t="shared" si="0"/>
        <v>0</v>
      </c>
      <c r="Z25" s="50">
        <f t="shared" si="0"/>
        <v>0</v>
      </c>
      <c r="AA25" s="50">
        <f t="shared" si="0"/>
        <v>0</v>
      </c>
      <c r="AB25" s="50">
        <f t="shared" si="0"/>
        <v>0</v>
      </c>
      <c r="AC25" s="50">
        <f t="shared" si="0"/>
        <v>0</v>
      </c>
      <c r="AD25" s="50">
        <f t="shared" si="0"/>
        <v>5</v>
      </c>
      <c r="AE25" s="50">
        <f t="shared" si="0"/>
        <v>23</v>
      </c>
      <c r="AF25" s="50">
        <f t="shared" si="0"/>
        <v>0</v>
      </c>
    </row>
    <row r="26" spans="1:20" ht="15.75">
      <c r="A26" s="19"/>
      <c r="B26" s="19"/>
      <c r="C26" s="19"/>
      <c r="D26" s="19"/>
      <c r="E26" s="19"/>
      <c r="F26" s="19"/>
      <c r="G26" s="16"/>
      <c r="H26" s="16"/>
      <c r="L26" s="18"/>
      <c r="M26" s="18"/>
      <c r="N26" s="18"/>
      <c r="O26" s="30"/>
      <c r="R26" s="18"/>
      <c r="S26" s="18"/>
      <c r="T26" s="30"/>
    </row>
    <row r="27" spans="1:20" ht="15.75">
      <c r="A27" s="19"/>
      <c r="B27" s="19"/>
      <c r="C27" s="19"/>
      <c r="D27" s="19"/>
      <c r="E27" s="19"/>
      <c r="F27" s="19"/>
      <c r="G27" s="16"/>
      <c r="H27" s="16"/>
      <c r="L27" s="18"/>
      <c r="M27" s="18"/>
      <c r="N27" s="18"/>
      <c r="O27" s="30"/>
      <c r="R27" s="18"/>
      <c r="S27" s="18"/>
      <c r="T27" s="30"/>
    </row>
    <row r="28" spans="1:20" ht="15.75">
      <c r="A28" s="20"/>
      <c r="B28" s="20"/>
      <c r="C28" s="20"/>
      <c r="D28" s="20"/>
      <c r="E28" s="20"/>
      <c r="F28" s="20"/>
      <c r="G28" s="21"/>
      <c r="H28" s="21"/>
      <c r="L28" s="22"/>
      <c r="M28" s="22"/>
      <c r="N28" s="22"/>
      <c r="O28" s="31"/>
      <c r="R28" s="22"/>
      <c r="S28" s="22"/>
      <c r="T28" s="31"/>
    </row>
    <row r="29" spans="1:20" ht="15.75">
      <c r="A29" s="20"/>
      <c r="B29" s="20"/>
      <c r="C29" s="20"/>
      <c r="D29" s="20"/>
      <c r="E29" s="20"/>
      <c r="F29" s="20"/>
      <c r="G29" s="21"/>
      <c r="H29" s="21"/>
      <c r="L29" s="22"/>
      <c r="M29" s="22"/>
      <c r="N29" s="22"/>
      <c r="O29" s="31"/>
      <c r="R29" s="22"/>
      <c r="S29" s="22"/>
      <c r="T29" s="31"/>
    </row>
    <row r="30" spans="1:20" ht="15.75">
      <c r="A30" s="20"/>
      <c r="B30" s="20"/>
      <c r="C30" s="20"/>
      <c r="D30" s="20"/>
      <c r="E30" s="20"/>
      <c r="F30" s="20"/>
      <c r="G30" s="21"/>
      <c r="H30" s="21"/>
      <c r="L30" s="22"/>
      <c r="M30" s="22"/>
      <c r="N30" s="22"/>
      <c r="O30" s="31"/>
      <c r="R30" s="22"/>
      <c r="S30" s="22"/>
      <c r="T30" s="31"/>
    </row>
    <row r="31" spans="1:20" ht="15.75">
      <c r="A31" s="20"/>
      <c r="B31" s="20"/>
      <c r="C31" s="20"/>
      <c r="D31" s="20"/>
      <c r="E31" s="20"/>
      <c r="F31" s="20"/>
      <c r="G31" s="21"/>
      <c r="H31" s="21"/>
      <c r="L31" s="22"/>
      <c r="M31" s="22"/>
      <c r="N31" s="22"/>
      <c r="O31" s="31"/>
      <c r="R31" s="22"/>
      <c r="S31" s="22"/>
      <c r="T31" s="31"/>
    </row>
    <row r="32" spans="1:6" ht="15.75">
      <c r="A32" s="23"/>
      <c r="B32" s="23"/>
      <c r="C32" s="23"/>
      <c r="D32" s="23"/>
      <c r="E32" s="23"/>
      <c r="F32" s="23"/>
    </row>
    <row r="33" spans="1:6" ht="15.75">
      <c r="A33" s="23"/>
      <c r="B33" s="23"/>
      <c r="C33" s="23"/>
      <c r="D33" s="23"/>
      <c r="E33" s="23"/>
      <c r="F33" s="23"/>
    </row>
    <row r="34" spans="1:6" ht="15.75">
      <c r="A34" s="23"/>
      <c r="B34" s="23"/>
      <c r="C34" s="23"/>
      <c r="D34" s="23"/>
      <c r="E34" s="23"/>
      <c r="F34" s="23"/>
    </row>
    <row r="35" spans="1:6" ht="15.75">
      <c r="A35" s="23"/>
      <c r="B35" s="23"/>
      <c r="C35" s="23"/>
      <c r="D35" s="23"/>
      <c r="E35" s="23"/>
      <c r="F35" s="23"/>
    </row>
    <row r="36" spans="1:6" ht="15.75">
      <c r="A36" s="23"/>
      <c r="B36" s="23"/>
      <c r="C36" s="23"/>
      <c r="D36" s="23"/>
      <c r="E36" s="23"/>
      <c r="F36" s="23"/>
    </row>
  </sheetData>
  <sheetProtection/>
  <mergeCells count="24">
    <mergeCell ref="C3:F3"/>
    <mergeCell ref="G7:G8"/>
    <mergeCell ref="AC7:AC8"/>
    <mergeCell ref="S7:X7"/>
    <mergeCell ref="K7:K8"/>
    <mergeCell ref="E6:H6"/>
    <mergeCell ref="H7:H8"/>
    <mergeCell ref="E7:E8"/>
    <mergeCell ref="D6:D8"/>
    <mergeCell ref="F7:F8"/>
    <mergeCell ref="AD6:AF7"/>
    <mergeCell ref="AA7:AA8"/>
    <mergeCell ref="AB7:AB8"/>
    <mergeCell ref="Y7:Y8"/>
    <mergeCell ref="Z7:Z8"/>
    <mergeCell ref="Q7:Q8"/>
    <mergeCell ref="R7:R8"/>
    <mergeCell ref="L7:P7"/>
    <mergeCell ref="A6:A8"/>
    <mergeCell ref="I6:AC6"/>
    <mergeCell ref="B6:B8"/>
    <mergeCell ref="C6:C8"/>
    <mergeCell ref="I7:I8"/>
    <mergeCell ref="J7:J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H23" sqref="H23"/>
    </sheetView>
  </sheetViews>
  <sheetFormatPr defaultColWidth="9.00390625" defaultRowHeight="12.75"/>
  <cols>
    <col min="1" max="1" width="28.00390625" style="17" customWidth="1"/>
    <col min="2" max="2" width="15.00390625" style="17" customWidth="1"/>
    <col min="3" max="3" width="11.75390625" style="17" customWidth="1"/>
    <col min="4" max="4" width="8.125" style="17" customWidth="1"/>
    <col min="5" max="5" width="13.125" style="17" customWidth="1"/>
    <col min="6" max="6" width="10.00390625" style="17" customWidth="1"/>
    <col min="7" max="7" width="8.00390625" style="17" customWidth="1"/>
    <col min="8" max="8" width="14.25390625" style="17" customWidth="1"/>
    <col min="9" max="9" width="11.375" style="17" customWidth="1"/>
    <col min="10" max="16384" width="9.125" style="17" customWidth="1"/>
  </cols>
  <sheetData>
    <row r="1" spans="1:7" ht="12.75">
      <c r="A1" s="83"/>
      <c r="B1" s="84" t="s">
        <v>297</v>
      </c>
      <c r="C1" s="291" t="s">
        <v>375</v>
      </c>
      <c r="D1" s="79"/>
      <c r="E1" s="79"/>
      <c r="F1" s="79"/>
      <c r="G1" s="81"/>
    </row>
    <row r="2" spans="1:7" ht="12.75">
      <c r="A2" s="83"/>
      <c r="B2" s="84" t="s">
        <v>298</v>
      </c>
      <c r="C2" s="291">
        <f>'Кадар оде.'!C2</f>
        <v>7248261</v>
      </c>
      <c r="D2" s="79"/>
      <c r="E2" s="79"/>
      <c r="F2" s="79"/>
      <c r="G2" s="81"/>
    </row>
    <row r="3" spans="1:7" ht="12.75">
      <c r="A3" s="83"/>
      <c r="B3" s="84" t="s">
        <v>299</v>
      </c>
      <c r="C3" s="292" t="s">
        <v>501</v>
      </c>
      <c r="D3" s="79"/>
      <c r="E3" s="79"/>
      <c r="F3" s="79"/>
      <c r="G3" s="81"/>
    </row>
    <row r="4" spans="1:7" ht="14.25">
      <c r="A4" s="83"/>
      <c r="B4" s="84" t="s">
        <v>377</v>
      </c>
      <c r="C4" s="76" t="s">
        <v>334</v>
      </c>
      <c r="D4" s="80"/>
      <c r="E4" s="80"/>
      <c r="F4" s="80"/>
      <c r="G4" s="82"/>
    </row>
    <row r="5" spans="1:4" ht="12" customHeight="1">
      <c r="A5" s="43"/>
      <c r="B5" s="14"/>
      <c r="C5" s="42"/>
      <c r="D5" s="32"/>
    </row>
    <row r="6" spans="1:6" ht="21.75" customHeight="1">
      <c r="A6" s="411" t="s">
        <v>219</v>
      </c>
      <c r="B6" s="411"/>
      <c r="C6" s="51"/>
      <c r="D6" s="51"/>
      <c r="E6" s="51"/>
      <c r="F6" s="51"/>
    </row>
    <row r="7" spans="1:6" ht="12.75">
      <c r="A7" s="53" t="s">
        <v>293</v>
      </c>
      <c r="B7" s="57"/>
      <c r="C7" s="51"/>
      <c r="D7" s="51"/>
      <c r="E7" s="51"/>
      <c r="F7" s="51"/>
    </row>
    <row r="8" spans="1:6" ht="12.75">
      <c r="A8" s="53" t="s">
        <v>294</v>
      </c>
      <c r="B8" s="57"/>
      <c r="C8" s="51"/>
      <c r="D8" s="51"/>
      <c r="E8" s="51"/>
      <c r="F8" s="51"/>
    </row>
    <row r="9" spans="1:6" ht="12.75">
      <c r="A9" s="53" t="s">
        <v>261</v>
      </c>
      <c r="B9" s="57"/>
      <c r="C9" s="51"/>
      <c r="D9" s="51"/>
      <c r="E9" s="51"/>
      <c r="F9" s="51"/>
    </row>
    <row r="10" spans="1:9" ht="12.75">
      <c r="A10" s="51"/>
      <c r="B10" s="51"/>
      <c r="C10" s="51"/>
      <c r="D10" s="51"/>
      <c r="E10" s="51"/>
      <c r="F10" s="51"/>
      <c r="G10" s="51"/>
      <c r="H10" s="51"/>
      <c r="I10" s="52"/>
    </row>
    <row r="11" spans="1:9" ht="57.75" customHeight="1">
      <c r="A11" s="412" t="s">
        <v>220</v>
      </c>
      <c r="B11" s="413" t="s">
        <v>305</v>
      </c>
      <c r="C11" s="413"/>
      <c r="D11" s="413"/>
      <c r="E11" s="413"/>
      <c r="F11" s="413"/>
      <c r="G11" s="413"/>
      <c r="H11" s="413" t="s">
        <v>304</v>
      </c>
      <c r="I11" s="413"/>
    </row>
    <row r="12" spans="1:9" ht="54.75" customHeight="1">
      <c r="A12" s="412"/>
      <c r="B12" s="92" t="s">
        <v>308</v>
      </c>
      <c r="C12" s="92" t="s">
        <v>222</v>
      </c>
      <c r="D12" s="92" t="s">
        <v>218</v>
      </c>
      <c r="E12" s="92" t="s">
        <v>309</v>
      </c>
      <c r="F12" s="92" t="s">
        <v>222</v>
      </c>
      <c r="G12" s="92" t="s">
        <v>218</v>
      </c>
      <c r="H12" s="92" t="s">
        <v>221</v>
      </c>
      <c r="I12" s="92" t="s">
        <v>223</v>
      </c>
    </row>
    <row r="13" spans="1:9" ht="12.75">
      <c r="A13" s="87"/>
      <c r="B13" s="54"/>
      <c r="C13" s="54"/>
      <c r="D13" s="88"/>
      <c r="E13" s="55"/>
      <c r="F13" s="56"/>
      <c r="G13" s="88"/>
      <c r="H13" s="55"/>
      <c r="I13" s="56"/>
    </row>
    <row r="14" spans="1:9" ht="12.75">
      <c r="A14" s="87" t="s">
        <v>337</v>
      </c>
      <c r="B14" s="54"/>
      <c r="C14" s="54"/>
      <c r="D14" s="88"/>
      <c r="E14" s="55"/>
      <c r="F14" s="56"/>
      <c r="G14" s="88"/>
      <c r="H14" s="55">
        <v>21</v>
      </c>
      <c r="I14" s="56">
        <v>17</v>
      </c>
    </row>
    <row r="15" spans="1:9" ht="12.75">
      <c r="A15" s="87"/>
      <c r="B15" s="54"/>
      <c r="C15" s="54"/>
      <c r="D15" s="88"/>
      <c r="E15" s="55"/>
      <c r="F15" s="56"/>
      <c r="G15" s="88"/>
      <c r="H15" s="55"/>
      <c r="I15" s="56"/>
    </row>
    <row r="16" spans="1:9" ht="12.75">
      <c r="A16" s="87"/>
      <c r="B16" s="54"/>
      <c r="C16" s="54"/>
      <c r="D16" s="88"/>
      <c r="E16" s="55"/>
      <c r="F16" s="56"/>
      <c r="G16" s="88"/>
      <c r="H16" s="55"/>
      <c r="I16" s="56"/>
    </row>
    <row r="17" spans="1:9" ht="12.75">
      <c r="A17" s="87"/>
      <c r="B17" s="54"/>
      <c r="C17" s="54"/>
      <c r="D17" s="88"/>
      <c r="E17" s="55"/>
      <c r="F17" s="56"/>
      <c r="G17" s="88"/>
      <c r="H17" s="55"/>
      <c r="I17" s="56"/>
    </row>
    <row r="18" spans="1:9" ht="12.75">
      <c r="A18" s="87"/>
      <c r="B18" s="54"/>
      <c r="C18" s="54"/>
      <c r="D18" s="88"/>
      <c r="E18" s="55"/>
      <c r="F18" s="56"/>
      <c r="G18" s="88"/>
      <c r="H18" s="55"/>
      <c r="I18" s="56"/>
    </row>
    <row r="19" spans="1:9" ht="12.75">
      <c r="A19" s="87"/>
      <c r="B19" s="54"/>
      <c r="C19" s="54"/>
      <c r="D19" s="88"/>
      <c r="E19" s="55"/>
      <c r="F19" s="56"/>
      <c r="G19" s="88"/>
      <c r="H19" s="55"/>
      <c r="I19" s="56"/>
    </row>
    <row r="20" spans="1:9" ht="12.75">
      <c r="A20" s="87"/>
      <c r="B20" s="54"/>
      <c r="C20" s="54"/>
      <c r="D20" s="88"/>
      <c r="E20" s="55"/>
      <c r="F20" s="56"/>
      <c r="G20" s="88"/>
      <c r="H20" s="55"/>
      <c r="I20" s="56"/>
    </row>
    <row r="21" spans="1:9" s="33" customFormat="1" ht="12.75">
      <c r="A21" s="89"/>
      <c r="B21" s="54"/>
      <c r="C21" s="54"/>
      <c r="D21" s="88"/>
      <c r="E21" s="55"/>
      <c r="F21" s="56"/>
      <c r="G21" s="88"/>
      <c r="H21" s="55"/>
      <c r="I21" s="56"/>
    </row>
    <row r="22" spans="1:9" s="33" customFormat="1" ht="12.75">
      <c r="A22" s="89"/>
      <c r="B22" s="54"/>
      <c r="C22" s="54"/>
      <c r="D22" s="88"/>
      <c r="E22" s="55"/>
      <c r="F22" s="56"/>
      <c r="G22" s="88"/>
      <c r="H22" s="55"/>
      <c r="I22" s="56"/>
    </row>
    <row r="23" spans="1:9" s="33" customFormat="1" ht="12.75">
      <c r="A23" s="90" t="s">
        <v>197</v>
      </c>
      <c r="B23" s="57"/>
      <c r="C23" s="57"/>
      <c r="D23" s="91"/>
      <c r="E23" s="57"/>
      <c r="F23" s="57"/>
      <c r="G23" s="91"/>
      <c r="H23" s="57">
        <f>SUM(H14:H22)</f>
        <v>21</v>
      </c>
      <c r="I23" s="57">
        <f>SUM(I14:I22)</f>
        <v>17</v>
      </c>
    </row>
  </sheetData>
  <sheetProtection/>
  <mergeCells count="4">
    <mergeCell ref="A6:B6"/>
    <mergeCell ref="A11:A12"/>
    <mergeCell ref="B11:G11"/>
    <mergeCell ref="H11:I1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46.625" style="0" customWidth="1"/>
    <col min="2" max="2" width="2.375" style="0" customWidth="1"/>
    <col min="3" max="3" width="20.00390625" style="0" customWidth="1"/>
    <col min="4" max="4" width="10.00390625" style="0" customWidth="1"/>
    <col min="5" max="5" width="9.375" style="0" customWidth="1"/>
    <col min="6" max="6" width="14.125" style="0" customWidth="1"/>
    <col min="7" max="7" width="12.375" style="0" customWidth="1"/>
    <col min="8" max="8" width="14.75390625" style="0" customWidth="1"/>
  </cols>
  <sheetData>
    <row r="1" spans="1:22" ht="12.75">
      <c r="A1" s="83"/>
      <c r="B1" s="84" t="s">
        <v>297</v>
      </c>
      <c r="C1" s="291" t="s">
        <v>379</v>
      </c>
      <c r="D1" s="79"/>
      <c r="E1" s="79"/>
      <c r="F1" s="79"/>
      <c r="G1" s="81"/>
      <c r="H1" s="25"/>
      <c r="I1" s="34"/>
      <c r="J1" s="34"/>
      <c r="K1" s="34"/>
      <c r="L1" s="34"/>
      <c r="M1" s="34"/>
      <c r="N1" s="34"/>
      <c r="O1" s="34"/>
      <c r="P1" s="34"/>
      <c r="Q1" s="35"/>
      <c r="R1" s="35"/>
      <c r="S1" s="35"/>
      <c r="T1" s="35"/>
      <c r="U1" s="35"/>
      <c r="V1" s="35"/>
    </row>
    <row r="2" spans="1:18" ht="12.75">
      <c r="A2" s="83"/>
      <c r="B2" s="84" t="s">
        <v>298</v>
      </c>
      <c r="C2" s="291">
        <f>'Кадар оде.'!C2</f>
        <v>7248261</v>
      </c>
      <c r="D2" s="79"/>
      <c r="E2" s="79"/>
      <c r="F2" s="79"/>
      <c r="G2" s="81"/>
      <c r="H2" s="34"/>
      <c r="I2" s="34"/>
      <c r="J2" s="34"/>
      <c r="K2" s="34"/>
      <c r="L2" s="34"/>
      <c r="M2" s="35"/>
      <c r="N2" s="35"/>
      <c r="O2" s="35"/>
      <c r="P2" s="35"/>
      <c r="Q2" s="35"/>
      <c r="R2" s="35"/>
    </row>
    <row r="3" spans="1:22" ht="12.75">
      <c r="A3" s="83"/>
      <c r="B3" s="84" t="s">
        <v>299</v>
      </c>
      <c r="C3" s="292" t="s">
        <v>501</v>
      </c>
      <c r="D3" s="79"/>
      <c r="E3" s="79"/>
      <c r="F3" s="79"/>
      <c r="G3" s="81"/>
      <c r="H3" s="34"/>
      <c r="I3" s="34"/>
      <c r="J3" s="34"/>
      <c r="K3" s="34"/>
      <c r="L3" s="34"/>
      <c r="M3" s="34"/>
      <c r="N3" s="34"/>
      <c r="O3" s="34"/>
      <c r="P3" s="34"/>
      <c r="Q3" s="35"/>
      <c r="R3" s="35"/>
      <c r="S3" s="35"/>
      <c r="T3" s="35"/>
      <c r="U3" s="35"/>
      <c r="V3" s="35"/>
    </row>
    <row r="4" spans="1:22" ht="14.25">
      <c r="A4" s="83"/>
      <c r="B4" s="84" t="s">
        <v>378</v>
      </c>
      <c r="C4" s="76" t="s">
        <v>310</v>
      </c>
      <c r="D4" s="80"/>
      <c r="E4" s="80"/>
      <c r="F4" s="80"/>
      <c r="G4" s="82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3:22" ht="12.75">
      <c r="C5" s="36"/>
      <c r="D5" s="36"/>
      <c r="E5" s="36"/>
      <c r="F5" s="36"/>
      <c r="G5" s="3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23" customHeight="1" thickBot="1">
      <c r="A6" s="38"/>
      <c r="B6" s="38"/>
      <c r="C6" s="245" t="s">
        <v>363</v>
      </c>
      <c r="D6" s="39" t="s">
        <v>222</v>
      </c>
      <c r="E6" s="39" t="s">
        <v>236</v>
      </c>
      <c r="F6" s="245" t="s">
        <v>364</v>
      </c>
      <c r="G6" s="39" t="s">
        <v>311</v>
      </c>
      <c r="H6" s="245" t="s">
        <v>365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6" customHeight="1" thickBot="1" thickTop="1">
      <c r="A7" s="38"/>
      <c r="B7" s="38"/>
      <c r="C7" s="38"/>
      <c r="D7" s="38"/>
      <c r="E7" s="38"/>
      <c r="F7" s="38"/>
      <c r="G7" s="38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6.5" thickBot="1" thickTop="1">
      <c r="A8" s="38" t="s">
        <v>230</v>
      </c>
      <c r="B8" s="38"/>
      <c r="C8" s="38"/>
      <c r="D8" s="58"/>
      <c r="E8" s="58"/>
      <c r="F8" s="317">
        <v>6</v>
      </c>
      <c r="G8" s="317">
        <v>5</v>
      </c>
      <c r="H8" s="103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16.5" thickBot="1" thickTop="1">
      <c r="A9" s="38" t="s">
        <v>231</v>
      </c>
      <c r="B9" s="38"/>
      <c r="C9" s="38"/>
      <c r="D9" s="38"/>
      <c r="E9" s="38"/>
      <c r="F9" s="317"/>
      <c r="G9" s="317"/>
      <c r="H9" s="38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8" ht="16.5" thickBot="1" thickTop="1">
      <c r="A10" s="38" t="s">
        <v>232</v>
      </c>
      <c r="B10" s="38"/>
      <c r="C10" s="38"/>
      <c r="D10" s="58"/>
      <c r="E10" s="38"/>
      <c r="F10" s="317">
        <v>19</v>
      </c>
      <c r="G10" s="317">
        <v>23</v>
      </c>
      <c r="H10" s="103"/>
    </row>
    <row r="11" spans="1:8" ht="16.5" thickBot="1" thickTop="1">
      <c r="A11" s="38" t="s">
        <v>233</v>
      </c>
      <c r="B11" s="38"/>
      <c r="C11" s="38"/>
      <c r="D11" s="38"/>
      <c r="E11" s="38"/>
      <c r="F11" s="317"/>
      <c r="G11" s="317"/>
      <c r="H11" s="38"/>
    </row>
    <row r="12" spans="1:8" ht="16.5" thickBot="1" thickTop="1">
      <c r="A12" s="38" t="s">
        <v>234</v>
      </c>
      <c r="B12" s="38"/>
      <c r="C12" s="38"/>
      <c r="D12" s="38"/>
      <c r="E12" s="38"/>
      <c r="F12" s="317">
        <v>3</v>
      </c>
      <c r="G12" s="317">
        <v>21</v>
      </c>
      <c r="H12" s="103"/>
    </row>
    <row r="13" spans="1:8" ht="16.5" thickBot="1" thickTop="1">
      <c r="A13" s="38" t="s">
        <v>235</v>
      </c>
      <c r="B13" s="38"/>
      <c r="C13" s="38"/>
      <c r="D13" s="38"/>
      <c r="E13" s="38"/>
      <c r="F13" s="317">
        <v>15</v>
      </c>
      <c r="G13" s="317">
        <v>17</v>
      </c>
      <c r="H13" s="103"/>
    </row>
    <row r="14" spans="1:8" ht="16.5" thickBot="1" thickTop="1">
      <c r="A14" s="38" t="s">
        <v>197</v>
      </c>
      <c r="B14" s="38"/>
      <c r="C14" s="38"/>
      <c r="D14" s="38"/>
      <c r="E14" s="38"/>
      <c r="F14" s="317">
        <f>SUM(F8:F13)</f>
        <v>43</v>
      </c>
      <c r="G14" s="317">
        <f>SUM(G8:G13)</f>
        <v>66</v>
      </c>
      <c r="H14" s="103"/>
    </row>
    <row r="15" ht="13.5" thickTop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3"/>
  <sheetViews>
    <sheetView showGridLines="0" tabSelected="1" zoomScaleSheetLayoutView="90" workbookViewId="0" topLeftCell="B1">
      <selection activeCell="C17" sqref="C17"/>
    </sheetView>
  </sheetViews>
  <sheetFormatPr defaultColWidth="9.00390625" defaultRowHeight="32.25" customHeight="1"/>
  <cols>
    <col min="1" max="1" width="3.625" style="2" hidden="1" customWidth="1"/>
    <col min="2" max="2" width="22.00390625" style="2" customWidth="1"/>
    <col min="3" max="3" width="13.875" style="2" customWidth="1"/>
    <col min="4" max="4" width="13.25390625" style="2" customWidth="1"/>
    <col min="5" max="5" width="14.75390625" style="2" customWidth="1"/>
    <col min="6" max="6" width="14.25390625" style="2" customWidth="1"/>
    <col min="7" max="7" width="15.00390625" style="2" customWidth="1"/>
    <col min="8" max="8" width="13.25390625" style="2" customWidth="1"/>
    <col min="9" max="9" width="14.625" style="2" customWidth="1"/>
    <col min="10" max="10" width="13.25390625" style="2" customWidth="1"/>
    <col min="11" max="11" width="13.875" style="2" customWidth="1"/>
    <col min="12" max="12" width="13.75390625" style="2" customWidth="1"/>
    <col min="13" max="16384" width="9.125" style="2" customWidth="1"/>
  </cols>
  <sheetData>
    <row r="3" spans="2:10" ht="14.25" customHeight="1">
      <c r="B3" s="83"/>
      <c r="C3" s="84" t="s">
        <v>297</v>
      </c>
      <c r="D3" s="294" t="s">
        <v>380</v>
      </c>
      <c r="E3" s="180"/>
      <c r="F3" s="180"/>
      <c r="G3" s="180"/>
      <c r="H3" s="180"/>
      <c r="I3"/>
      <c r="J3"/>
    </row>
    <row r="4" spans="2:10" ht="14.25" customHeight="1">
      <c r="B4" s="83"/>
      <c r="C4" s="84" t="s">
        <v>298</v>
      </c>
      <c r="D4" s="414">
        <v>7248261</v>
      </c>
      <c r="E4" s="415"/>
      <c r="F4" s="415"/>
      <c r="G4" s="180"/>
      <c r="H4" s="180"/>
      <c r="I4"/>
      <c r="J4"/>
    </row>
    <row r="5" spans="2:10" ht="15" customHeight="1">
      <c r="B5" s="83"/>
      <c r="C5" s="84" t="s">
        <v>299</v>
      </c>
      <c r="D5" s="416" t="s">
        <v>501</v>
      </c>
      <c r="E5" s="417"/>
      <c r="F5" s="417"/>
      <c r="G5" s="180"/>
      <c r="H5" s="180"/>
      <c r="I5"/>
      <c r="J5"/>
    </row>
    <row r="6" spans="1:12" ht="15.75">
      <c r="A6" s="110" t="s">
        <v>7</v>
      </c>
      <c r="B6" s="83"/>
      <c r="C6" s="84" t="s">
        <v>382</v>
      </c>
      <c r="D6" s="182" t="s">
        <v>312</v>
      </c>
      <c r="E6" s="183"/>
      <c r="F6" s="183"/>
      <c r="G6" s="183"/>
      <c r="H6" s="183"/>
      <c r="I6"/>
      <c r="J6"/>
      <c r="K6" s="3"/>
      <c r="L6" s="3"/>
    </row>
    <row r="7" spans="1:12" ht="15.75">
      <c r="A7" s="110"/>
      <c r="D7" s="3"/>
      <c r="E7" s="3"/>
      <c r="F7" s="3"/>
      <c r="G7" s="3"/>
      <c r="H7" s="3"/>
      <c r="I7" s="3"/>
      <c r="J7" s="3"/>
      <c r="K7" s="3"/>
      <c r="L7" s="3"/>
    </row>
    <row r="8" ht="13.5" thickBot="1">
      <c r="B8" s="109"/>
    </row>
    <row r="9" spans="1:12" ht="63.75" customHeight="1">
      <c r="A9" s="422" t="s">
        <v>6</v>
      </c>
      <c r="B9" s="424" t="s">
        <v>5</v>
      </c>
      <c r="C9" s="421" t="s">
        <v>4</v>
      </c>
      <c r="D9" s="426"/>
      <c r="E9" s="418" t="s">
        <v>383</v>
      </c>
      <c r="F9" s="418"/>
      <c r="G9" s="418" t="s">
        <v>3</v>
      </c>
      <c r="H9" s="418"/>
      <c r="I9" s="418" t="s">
        <v>385</v>
      </c>
      <c r="J9" s="418"/>
      <c r="K9" s="418" t="s">
        <v>386</v>
      </c>
      <c r="L9" s="421"/>
    </row>
    <row r="10" spans="1:12" ht="68.25" customHeight="1" thickBot="1">
      <c r="A10" s="423"/>
      <c r="B10" s="425"/>
      <c r="C10" s="246" t="s">
        <v>196</v>
      </c>
      <c r="D10" s="246" t="s">
        <v>195</v>
      </c>
      <c r="E10" s="247" t="s">
        <v>502</v>
      </c>
      <c r="F10" s="247" t="s">
        <v>384</v>
      </c>
      <c r="G10" s="247" t="s">
        <v>502</v>
      </c>
      <c r="H10" s="247" t="s">
        <v>384</v>
      </c>
      <c r="I10" s="247" t="s">
        <v>502</v>
      </c>
      <c r="J10" s="247" t="s">
        <v>384</v>
      </c>
      <c r="K10" s="247" t="s">
        <v>502</v>
      </c>
      <c r="L10" s="247" t="s">
        <v>384</v>
      </c>
    </row>
    <row r="11" spans="1:12" ht="38.25" customHeight="1" thickBot="1" thickTop="1">
      <c r="A11" s="231"/>
      <c r="B11" s="419" t="s">
        <v>2</v>
      </c>
      <c r="C11" s="248" t="s">
        <v>353</v>
      </c>
      <c r="D11" s="314">
        <v>130</v>
      </c>
      <c r="E11" s="319">
        <v>1028</v>
      </c>
      <c r="F11" s="319">
        <v>1808</v>
      </c>
      <c r="G11" s="320">
        <v>17112</v>
      </c>
      <c r="H11" s="320">
        <v>37960</v>
      </c>
      <c r="I11" s="323">
        <f>G11/E11</f>
        <v>16.64591439688716</v>
      </c>
      <c r="J11" s="323">
        <v>21</v>
      </c>
      <c r="K11" s="395">
        <f>G11/(365*130)*100</f>
        <v>36.063224446786094</v>
      </c>
      <c r="L11" s="396">
        <f>H11/(365*D11)*100</f>
        <v>80</v>
      </c>
    </row>
    <row r="12" spans="1:12" ht="38.25" customHeight="1" thickBot="1">
      <c r="A12" s="231"/>
      <c r="B12" s="419"/>
      <c r="C12" s="249" t="s">
        <v>354</v>
      </c>
      <c r="D12" s="315">
        <v>35</v>
      </c>
      <c r="E12" s="321">
        <v>682</v>
      </c>
      <c r="F12" s="321">
        <v>487</v>
      </c>
      <c r="G12" s="206">
        <v>10860</v>
      </c>
      <c r="H12" s="320">
        <v>10220</v>
      </c>
      <c r="I12" s="323">
        <f>G12/E12</f>
        <v>15.92375366568915</v>
      </c>
      <c r="J12" s="324">
        <v>21</v>
      </c>
      <c r="K12" s="395">
        <f>G12/(365*35)*100</f>
        <v>85.00978473581213</v>
      </c>
      <c r="L12" s="396">
        <f>H12/(365*D12)*100</f>
        <v>80</v>
      </c>
    </row>
    <row r="13" spans="1:12" ht="31.5" customHeight="1" thickBot="1">
      <c r="A13" s="231"/>
      <c r="B13" s="420"/>
      <c r="C13" s="250" t="s">
        <v>355</v>
      </c>
      <c r="D13" s="316">
        <v>165</v>
      </c>
      <c r="E13" s="322">
        <f>SUM(E11:E12)</f>
        <v>1710</v>
      </c>
      <c r="F13" s="322">
        <f>SUM(F11:F12)</f>
        <v>2295</v>
      </c>
      <c r="G13" s="322">
        <f>SUM(G11:G12)</f>
        <v>27972</v>
      </c>
      <c r="H13" s="322">
        <f>SUM(H11:H12)</f>
        <v>48180</v>
      </c>
      <c r="I13" s="394">
        <f>G13/E13</f>
        <v>16.357894736842105</v>
      </c>
      <c r="J13" s="322">
        <f>SUM(J11:J12)</f>
        <v>42</v>
      </c>
      <c r="K13" s="397">
        <f>G13/(365*165)*100</f>
        <v>46.445828144458275</v>
      </c>
      <c r="L13" s="398">
        <f>H13/(365*D13)*100</f>
        <v>80</v>
      </c>
    </row>
    <row r="14" ht="38.25" customHeight="1"/>
    <row r="15" ht="38.25" customHeight="1"/>
    <row r="16" ht="38.25" customHeight="1"/>
    <row r="17" ht="38.25" customHeight="1"/>
    <row r="18" ht="38.25" customHeight="1"/>
    <row r="19" ht="38.25" customHeight="1"/>
    <row r="20" ht="38.25" customHeight="1"/>
    <row r="21" ht="38.25" customHeight="1"/>
  </sheetData>
  <sheetProtection/>
  <mergeCells count="10">
    <mergeCell ref="A9:A10"/>
    <mergeCell ref="B9:B10"/>
    <mergeCell ref="C9:D9"/>
    <mergeCell ref="D4:F4"/>
    <mergeCell ref="D5:F5"/>
    <mergeCell ref="E9:F9"/>
    <mergeCell ref="B11:B13"/>
    <mergeCell ref="I9:J9"/>
    <mergeCell ref="K9:L9"/>
    <mergeCell ref="G9:H9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5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8.125" style="2" customWidth="1"/>
    <col min="2" max="2" width="24.125" style="2" customWidth="1"/>
    <col min="3" max="3" width="10.125" style="2" customWidth="1"/>
    <col min="4" max="5" width="14.00390625" style="2" customWidth="1"/>
    <col min="6" max="7" width="14.25390625" style="2" customWidth="1"/>
    <col min="8" max="16384" width="9.125" style="2" customWidth="1"/>
  </cols>
  <sheetData>
    <row r="1" spans="1:7" s="1" customFormat="1" ht="15.75">
      <c r="A1" s="83"/>
      <c r="B1" s="84" t="s">
        <v>297</v>
      </c>
      <c r="C1" s="294" t="s">
        <v>387</v>
      </c>
      <c r="D1" s="180"/>
      <c r="E1" s="180"/>
      <c r="F1" s="180"/>
      <c r="G1" s="180"/>
    </row>
    <row r="2" spans="1:7" ht="15.75">
      <c r="A2" s="83"/>
      <c r="B2" s="84" t="s">
        <v>298</v>
      </c>
      <c r="C2" s="427">
        <v>7248261</v>
      </c>
      <c r="D2" s="417"/>
      <c r="E2" s="417"/>
      <c r="F2" s="180"/>
      <c r="G2" s="180"/>
    </row>
    <row r="3" spans="1:7" ht="12.75">
      <c r="A3" s="83"/>
      <c r="B3" s="84" t="s">
        <v>299</v>
      </c>
      <c r="C3" s="291" t="s">
        <v>501</v>
      </c>
      <c r="D3" s="79"/>
      <c r="E3" s="79"/>
      <c r="F3" s="79"/>
      <c r="G3" s="79"/>
    </row>
    <row r="4" spans="1:9" ht="15.75" customHeight="1">
      <c r="A4" s="83"/>
      <c r="B4" s="84" t="s">
        <v>388</v>
      </c>
      <c r="C4" s="178" t="s">
        <v>313</v>
      </c>
      <c r="D4" s="179"/>
      <c r="E4" s="179"/>
      <c r="F4" s="156"/>
      <c r="G4" s="156"/>
      <c r="H4" s="108"/>
      <c r="I4" s="108"/>
    </row>
    <row r="6" spans="1:7" ht="34.5" customHeight="1">
      <c r="A6" s="429" t="s">
        <v>295</v>
      </c>
      <c r="B6" s="428" t="s">
        <v>227</v>
      </c>
      <c r="C6" s="428" t="s">
        <v>296</v>
      </c>
      <c r="D6" s="428" t="s">
        <v>335</v>
      </c>
      <c r="E6" s="428"/>
      <c r="F6" s="428" t="s">
        <v>314</v>
      </c>
      <c r="G6" s="428"/>
    </row>
    <row r="7" spans="1:7" ht="66" customHeight="1" thickBot="1">
      <c r="A7" s="429"/>
      <c r="B7" s="428"/>
      <c r="C7" s="428"/>
      <c r="D7" s="137" t="s">
        <v>502</v>
      </c>
      <c r="E7" s="137" t="s">
        <v>384</v>
      </c>
      <c r="F7" s="137" t="s">
        <v>502</v>
      </c>
      <c r="G7" s="137" t="s">
        <v>384</v>
      </c>
    </row>
    <row r="8" spans="1:7" ht="24.75" customHeight="1" thickTop="1">
      <c r="A8" s="86"/>
      <c r="B8" s="104" t="s">
        <v>2</v>
      </c>
      <c r="C8" s="105">
        <v>34</v>
      </c>
      <c r="D8" s="86">
        <v>327</v>
      </c>
      <c r="E8" s="86">
        <v>712</v>
      </c>
      <c r="F8" s="325">
        <v>5527</v>
      </c>
      <c r="G8" s="325">
        <v>8902</v>
      </c>
    </row>
    <row r="9" spans="1:7" ht="24.75" customHeight="1">
      <c r="A9" s="86"/>
      <c r="B9" s="104"/>
      <c r="C9" s="105"/>
      <c r="D9" s="86"/>
      <c r="E9" s="86"/>
      <c r="F9" s="325"/>
      <c r="G9" s="325"/>
    </row>
    <row r="10" spans="1:7" ht="24.75" customHeight="1">
      <c r="A10" s="105"/>
      <c r="B10" s="104"/>
      <c r="C10" s="105"/>
      <c r="D10" s="86"/>
      <c r="E10" s="86"/>
      <c r="F10" s="325"/>
      <c r="G10" s="325"/>
    </row>
    <row r="11" spans="1:7" ht="24.75" customHeight="1">
      <c r="A11" s="86"/>
      <c r="B11" s="104"/>
      <c r="C11" s="105"/>
      <c r="D11" s="86"/>
      <c r="E11" s="86"/>
      <c r="F11" s="325"/>
      <c r="G11" s="325"/>
    </row>
    <row r="12" spans="1:7" ht="24.75" customHeight="1">
      <c r="A12" s="86"/>
      <c r="B12" s="104"/>
      <c r="C12" s="105"/>
      <c r="D12" s="86"/>
      <c r="E12" s="86"/>
      <c r="F12" s="325"/>
      <c r="G12" s="325"/>
    </row>
    <row r="13" spans="1:7" ht="24.75" customHeight="1">
      <c r="A13" s="86"/>
      <c r="B13" s="104"/>
      <c r="C13" s="105"/>
      <c r="D13" s="86"/>
      <c r="E13" s="86"/>
      <c r="F13" s="325"/>
      <c r="G13" s="325"/>
    </row>
    <row r="14" spans="1:7" ht="24.75" customHeight="1">
      <c r="A14" s="86"/>
      <c r="B14" s="104"/>
      <c r="C14" s="105"/>
      <c r="D14" s="86"/>
      <c r="E14" s="86"/>
      <c r="F14" s="325"/>
      <c r="G14" s="325"/>
    </row>
    <row r="15" spans="1:7" ht="24.75" customHeight="1">
      <c r="A15" s="86"/>
      <c r="B15" s="104"/>
      <c r="C15" s="105"/>
      <c r="D15" s="86"/>
      <c r="E15" s="86"/>
      <c r="F15" s="325"/>
      <c r="G15" s="325"/>
    </row>
    <row r="16" spans="1:7" ht="24.75" customHeight="1">
      <c r="A16" s="86"/>
      <c r="B16" s="104"/>
      <c r="C16" s="105"/>
      <c r="D16" s="86"/>
      <c r="E16" s="86"/>
      <c r="F16" s="325"/>
      <c r="G16" s="325"/>
    </row>
    <row r="17" spans="1:7" ht="24.75" customHeight="1">
      <c r="A17" s="86"/>
      <c r="B17" s="104"/>
      <c r="C17" s="105"/>
      <c r="D17" s="86"/>
      <c r="E17" s="86"/>
      <c r="F17" s="325"/>
      <c r="G17" s="325"/>
    </row>
    <row r="18" spans="1:7" ht="24.75" customHeight="1">
      <c r="A18" s="430" t="s">
        <v>261</v>
      </c>
      <c r="B18" s="430"/>
      <c r="C18" s="318">
        <f>SUM(C8:C17)</f>
        <v>34</v>
      </c>
      <c r="D18" s="326">
        <f>SUM(D8:D17)</f>
        <v>327</v>
      </c>
      <c r="E18" s="326">
        <f>SUM(E8:E17)</f>
        <v>712</v>
      </c>
      <c r="F18" s="326">
        <f>SUM(F8:F17)</f>
        <v>5527</v>
      </c>
      <c r="G18" s="326">
        <f>SUM(G8:G17)</f>
        <v>8902</v>
      </c>
    </row>
  </sheetData>
  <sheetProtection/>
  <mergeCells count="7">
    <mergeCell ref="C2:E2"/>
    <mergeCell ref="F6:G6"/>
    <mergeCell ref="A6:A7"/>
    <mergeCell ref="A18:B18"/>
    <mergeCell ref="B6:B7"/>
    <mergeCell ref="C6:C7"/>
    <mergeCell ref="D6:E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9.25390625" style="59" customWidth="1"/>
    <col min="2" max="2" width="22.125" style="59" customWidth="1"/>
    <col min="3" max="3" width="17.00390625" style="59" customWidth="1"/>
    <col min="4" max="4" width="10.00390625" style="59" customWidth="1"/>
    <col min="5" max="5" width="11.875" style="59" customWidth="1"/>
    <col min="6" max="6" width="9.625" style="59" customWidth="1"/>
    <col min="7" max="7" width="11.375" style="59" customWidth="1"/>
    <col min="8" max="8" width="8.375" style="59" customWidth="1"/>
    <col min="9" max="9" width="21.25390625" style="59" customWidth="1"/>
    <col min="10" max="16384" width="9.125" style="59" customWidth="1"/>
  </cols>
  <sheetData>
    <row r="1" spans="1:9" ht="15.75">
      <c r="A1" s="83"/>
      <c r="B1" s="184"/>
      <c r="C1" s="84" t="s">
        <v>297</v>
      </c>
      <c r="D1" s="399" t="s">
        <v>389</v>
      </c>
      <c r="E1" s="297"/>
      <c r="F1" s="180"/>
      <c r="G1" s="180"/>
      <c r="H1" s="81"/>
      <c r="I1" s="299"/>
    </row>
    <row r="2" spans="1:9" ht="15.75">
      <c r="A2" s="83"/>
      <c r="B2" s="184"/>
      <c r="C2" s="84" t="s">
        <v>298</v>
      </c>
      <c r="D2" s="427">
        <v>7248261</v>
      </c>
      <c r="E2" s="417"/>
      <c r="F2" s="417"/>
      <c r="G2" s="183"/>
      <c r="H2" s="81"/>
      <c r="I2" s="299"/>
    </row>
    <row r="3" spans="1:9" ht="15.75">
      <c r="A3" s="83"/>
      <c r="B3" s="184"/>
      <c r="C3" s="84" t="s">
        <v>299</v>
      </c>
      <c r="D3" s="266" t="s">
        <v>501</v>
      </c>
      <c r="E3" s="298"/>
      <c r="F3" s="180"/>
      <c r="G3" s="180"/>
      <c r="H3" s="81"/>
      <c r="I3" s="299"/>
    </row>
    <row r="4" spans="1:9" ht="15.75">
      <c r="A4" s="83"/>
      <c r="B4" s="184"/>
      <c r="C4" s="84" t="s">
        <v>390</v>
      </c>
      <c r="D4" s="182" t="s">
        <v>316</v>
      </c>
      <c r="E4" s="183"/>
      <c r="F4" s="183"/>
      <c r="G4" s="183"/>
      <c r="H4" s="82"/>
      <c r="I4" s="300"/>
    </row>
    <row r="5" spans="1:9" ht="15.75">
      <c r="A5" s="83"/>
      <c r="B5" s="184"/>
      <c r="C5" s="84" t="s">
        <v>315</v>
      </c>
      <c r="D5" s="178" t="s">
        <v>350</v>
      </c>
      <c r="E5" s="179"/>
      <c r="F5" s="183"/>
      <c r="G5" s="183"/>
      <c r="H5" s="82"/>
      <c r="I5" s="300"/>
    </row>
    <row r="6" ht="13.5" thickBot="1"/>
    <row r="7" spans="1:9" ht="21.75" customHeight="1">
      <c r="A7" s="438" t="s">
        <v>226</v>
      </c>
      <c r="B7" s="431" t="s">
        <v>227</v>
      </c>
      <c r="C7" s="431" t="s">
        <v>324</v>
      </c>
      <c r="D7" s="431" t="s">
        <v>325</v>
      </c>
      <c r="E7" s="431"/>
      <c r="F7" s="431" t="s">
        <v>326</v>
      </c>
      <c r="G7" s="431"/>
      <c r="H7" s="431" t="s">
        <v>261</v>
      </c>
      <c r="I7" s="437"/>
    </row>
    <row r="8" spans="1:9" ht="67.5" customHeight="1">
      <c r="A8" s="439"/>
      <c r="B8" s="429"/>
      <c r="C8" s="429"/>
      <c r="D8" s="185" t="s">
        <v>502</v>
      </c>
      <c r="E8" s="267" t="s">
        <v>384</v>
      </c>
      <c r="F8" s="185" t="s">
        <v>502</v>
      </c>
      <c r="G8" s="267" t="s">
        <v>384</v>
      </c>
      <c r="H8" s="185" t="s">
        <v>502</v>
      </c>
      <c r="I8" s="267" t="s">
        <v>384</v>
      </c>
    </row>
    <row r="9" spans="1:9" ht="36" customHeight="1">
      <c r="A9" s="167">
        <v>600001</v>
      </c>
      <c r="B9" s="168" t="s">
        <v>344</v>
      </c>
      <c r="C9" s="168" t="s">
        <v>342</v>
      </c>
      <c r="D9" s="61">
        <v>1398</v>
      </c>
      <c r="E9" s="61">
        <v>1400</v>
      </c>
      <c r="F9" s="230">
        <v>302</v>
      </c>
      <c r="G9" s="230">
        <v>250</v>
      </c>
      <c r="H9" s="61">
        <f>SUM(F9,D9)</f>
        <v>1700</v>
      </c>
      <c r="I9" s="301">
        <f>SUM(G9,E9)</f>
        <v>1650</v>
      </c>
    </row>
    <row r="10" spans="1:9" ht="36" customHeight="1">
      <c r="A10" s="167">
        <v>600002</v>
      </c>
      <c r="B10" s="168" t="s">
        <v>344</v>
      </c>
      <c r="C10" s="168" t="s">
        <v>343</v>
      </c>
      <c r="D10" s="61">
        <v>2506</v>
      </c>
      <c r="E10" s="61">
        <v>2600</v>
      </c>
      <c r="F10" s="61"/>
      <c r="G10" s="61"/>
      <c r="H10" s="61">
        <f aca="true" t="shared" si="0" ref="H10:H16">SUM(F10,D10)</f>
        <v>2506</v>
      </c>
      <c r="I10" s="301">
        <f aca="true" t="shared" si="1" ref="I10:I15">SUM(G10,E10)</f>
        <v>2600</v>
      </c>
    </row>
    <row r="11" spans="1:9" ht="15.75" customHeight="1">
      <c r="A11" s="432" t="s">
        <v>261</v>
      </c>
      <c r="B11" s="433"/>
      <c r="C11" s="433"/>
      <c r="D11" s="243">
        <f>SUM(D9:D10)</f>
        <v>3904</v>
      </c>
      <c r="E11" s="243">
        <f>SUM(E9:E10)</f>
        <v>4000</v>
      </c>
      <c r="F11" s="243">
        <f>SUM(F9:F10)</f>
        <v>302</v>
      </c>
      <c r="G11" s="243">
        <f>SUM(G9:G10)</f>
        <v>250</v>
      </c>
      <c r="H11" s="243">
        <f t="shared" si="0"/>
        <v>4206</v>
      </c>
      <c r="I11" s="243">
        <f>SUM(I9:I10)</f>
        <v>4250</v>
      </c>
    </row>
    <row r="12" spans="1:9" ht="36" customHeight="1">
      <c r="A12" s="167">
        <v>600001</v>
      </c>
      <c r="B12" s="168" t="s">
        <v>345</v>
      </c>
      <c r="C12" s="168" t="s">
        <v>342</v>
      </c>
      <c r="D12" s="61">
        <v>231</v>
      </c>
      <c r="E12" s="61">
        <v>260</v>
      </c>
      <c r="F12" s="230">
        <v>65</v>
      </c>
      <c r="G12" s="230">
        <v>50</v>
      </c>
      <c r="H12" s="61">
        <f t="shared" si="0"/>
        <v>296</v>
      </c>
      <c r="I12" s="301">
        <f t="shared" si="1"/>
        <v>310</v>
      </c>
    </row>
    <row r="13" spans="1:9" ht="36" customHeight="1">
      <c r="A13" s="167">
        <v>600002</v>
      </c>
      <c r="B13" s="168" t="s">
        <v>345</v>
      </c>
      <c r="C13" s="168" t="s">
        <v>343</v>
      </c>
      <c r="D13" s="61">
        <v>588</v>
      </c>
      <c r="E13" s="61">
        <v>500</v>
      </c>
      <c r="F13" s="61"/>
      <c r="G13" s="61"/>
      <c r="H13" s="61">
        <f t="shared" si="0"/>
        <v>588</v>
      </c>
      <c r="I13" s="301">
        <f t="shared" si="1"/>
        <v>500</v>
      </c>
    </row>
    <row r="14" spans="1:9" ht="22.5" customHeight="1">
      <c r="A14" s="432" t="s">
        <v>261</v>
      </c>
      <c r="B14" s="433"/>
      <c r="C14" s="433"/>
      <c r="D14" s="243">
        <f>SUM(D12:D13)</f>
        <v>819</v>
      </c>
      <c r="E14" s="243">
        <f>SUM(E12:E13)</f>
        <v>760</v>
      </c>
      <c r="F14" s="243">
        <f>SUM(F12:F13)</f>
        <v>65</v>
      </c>
      <c r="G14" s="243">
        <f>SUM(G12:G13)</f>
        <v>50</v>
      </c>
      <c r="H14" s="61">
        <f t="shared" si="0"/>
        <v>884</v>
      </c>
      <c r="I14" s="243">
        <f>SUM(I12:I13)</f>
        <v>810</v>
      </c>
    </row>
    <row r="15" spans="1:9" ht="24" customHeight="1">
      <c r="A15" s="167" t="s">
        <v>81</v>
      </c>
      <c r="B15" s="436" t="s">
        <v>349</v>
      </c>
      <c r="C15" s="436"/>
      <c r="D15" s="436"/>
      <c r="E15" s="436"/>
      <c r="F15" s="105">
        <v>15</v>
      </c>
      <c r="G15" s="105">
        <v>10</v>
      </c>
      <c r="H15" s="61">
        <f t="shared" si="0"/>
        <v>15</v>
      </c>
      <c r="I15" s="301">
        <f t="shared" si="1"/>
        <v>10</v>
      </c>
    </row>
    <row r="16" spans="1:9" s="60" customFormat="1" ht="20.25" customHeight="1" thickBot="1">
      <c r="A16" s="434" t="s">
        <v>261</v>
      </c>
      <c r="B16" s="435"/>
      <c r="C16" s="435"/>
      <c r="D16" s="244">
        <f>SUM(D14,D11)</f>
        <v>4723</v>
      </c>
      <c r="E16" s="244">
        <f>SUM(E14,E11)</f>
        <v>4760</v>
      </c>
      <c r="F16" s="244">
        <f>SUM(F14,F11)</f>
        <v>367</v>
      </c>
      <c r="G16" s="244">
        <f>SUM(G14,G11)</f>
        <v>300</v>
      </c>
      <c r="H16" s="382">
        <f t="shared" si="0"/>
        <v>5090</v>
      </c>
      <c r="I16" s="244">
        <f>SUM(I14,I11)</f>
        <v>5060</v>
      </c>
    </row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</sheetData>
  <sheetProtection/>
  <mergeCells count="11">
    <mergeCell ref="H7:I7"/>
    <mergeCell ref="A7:A8"/>
    <mergeCell ref="C7:C8"/>
    <mergeCell ref="D7:E7"/>
    <mergeCell ref="F7:G7"/>
    <mergeCell ref="B7:B8"/>
    <mergeCell ref="A11:C11"/>
    <mergeCell ref="A16:C16"/>
    <mergeCell ref="A14:C14"/>
    <mergeCell ref="B15:E15"/>
    <mergeCell ref="D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0"/>
  <sheetViews>
    <sheetView showGridLines="0" zoomScalePageLayoutView="0" workbookViewId="0" topLeftCell="B1">
      <selection activeCell="J167" sqref="J167"/>
    </sheetView>
  </sheetViews>
  <sheetFormatPr defaultColWidth="9.00390625" defaultRowHeight="12.75"/>
  <cols>
    <col min="1" max="1" width="4.25390625" style="2" hidden="1" customWidth="1"/>
    <col min="2" max="2" width="4.25390625" style="2" customWidth="1"/>
    <col min="3" max="3" width="10.125" style="2" customWidth="1"/>
    <col min="4" max="4" width="67.25390625" style="2" customWidth="1"/>
    <col min="5" max="6" width="11.75390625" style="2" customWidth="1"/>
    <col min="7" max="7" width="11.625" style="111" customWidth="1"/>
    <col min="8" max="8" width="11.625" style="2" customWidth="1"/>
    <col min="9" max="10" width="10.875" style="2" customWidth="1"/>
    <col min="11" max="16384" width="9.125" style="2" customWidth="1"/>
  </cols>
  <sheetData>
    <row r="1" spans="3:10" ht="15.75">
      <c r="C1" s="83"/>
      <c r="D1" s="84" t="s">
        <v>297</v>
      </c>
      <c r="E1" s="293" t="s">
        <v>391</v>
      </c>
      <c r="F1" s="297"/>
      <c r="G1" s="180"/>
      <c r="H1" s="183"/>
      <c r="I1" s="181"/>
      <c r="J1" s="302"/>
    </row>
    <row r="2" spans="3:10" ht="15.75">
      <c r="C2" s="83"/>
      <c r="D2" s="84" t="s">
        <v>298</v>
      </c>
      <c r="E2" s="427">
        <v>7248261</v>
      </c>
      <c r="F2" s="417"/>
      <c r="G2" s="417"/>
      <c r="H2" s="417"/>
      <c r="I2" s="181"/>
      <c r="J2" s="302"/>
    </row>
    <row r="3" spans="3:10" ht="18">
      <c r="C3" s="83"/>
      <c r="D3" s="84" t="s">
        <v>299</v>
      </c>
      <c r="E3" s="76" t="s">
        <v>501</v>
      </c>
      <c r="F3" s="80"/>
      <c r="G3" s="80"/>
      <c r="H3" s="193"/>
      <c r="I3" s="191"/>
      <c r="J3" s="303"/>
    </row>
    <row r="4" spans="3:10" ht="18">
      <c r="C4" s="83"/>
      <c r="D4" s="84" t="s">
        <v>392</v>
      </c>
      <c r="E4" s="192" t="s">
        <v>331</v>
      </c>
      <c r="F4" s="193"/>
      <c r="G4" s="193"/>
      <c r="H4" s="193"/>
      <c r="I4" s="194"/>
      <c r="J4" s="304"/>
    </row>
    <row r="5" spans="1:10" ht="15.75">
      <c r="A5" s="110"/>
      <c r="B5" s="110"/>
      <c r="C5" s="83"/>
      <c r="D5" s="84" t="s">
        <v>315</v>
      </c>
      <c r="E5" s="76"/>
      <c r="F5" s="80"/>
      <c r="G5" s="80"/>
      <c r="H5" s="80"/>
      <c r="I5" s="82"/>
      <c r="J5" s="300"/>
    </row>
    <row r="6" spans="1:10" ht="14.25" customHeight="1">
      <c r="A6" s="171"/>
      <c r="B6" s="171"/>
      <c r="C6" s="171"/>
      <c r="D6" s="171"/>
      <c r="E6" s="3"/>
      <c r="F6" s="3"/>
      <c r="G6" s="112"/>
      <c r="H6" s="3"/>
      <c r="I6" s="3"/>
      <c r="J6" s="3"/>
    </row>
    <row r="7" spans="1:10" ht="15.75" customHeight="1" hidden="1">
      <c r="A7" s="171"/>
      <c r="B7" s="171"/>
      <c r="C7" s="171"/>
      <c r="D7" s="171"/>
      <c r="E7" s="3"/>
      <c r="F7" s="3"/>
      <c r="G7" s="112"/>
      <c r="H7" s="3"/>
      <c r="I7" s="3"/>
      <c r="J7" s="3"/>
    </row>
    <row r="8" spans="1:10" ht="15" customHeight="1" thickBot="1">
      <c r="A8" s="469" t="s">
        <v>71</v>
      </c>
      <c r="B8" s="469"/>
      <c r="C8" s="469"/>
      <c r="D8" s="469"/>
      <c r="E8" s="469"/>
      <c r="F8" s="469"/>
      <c r="G8" s="469"/>
      <c r="H8" s="469"/>
      <c r="I8" s="468"/>
      <c r="J8" s="468"/>
    </row>
    <row r="9" ht="13.5" customHeight="1" hidden="1" thickBot="1"/>
    <row r="10" spans="1:12" ht="30.75" customHeight="1">
      <c r="A10" s="470" t="s">
        <v>198</v>
      </c>
      <c r="B10" s="449" t="s">
        <v>348</v>
      </c>
      <c r="C10" s="472" t="s">
        <v>225</v>
      </c>
      <c r="D10" s="466" t="s">
        <v>395</v>
      </c>
      <c r="E10" s="446" t="s">
        <v>393</v>
      </c>
      <c r="F10" s="447"/>
      <c r="G10" s="446" t="s">
        <v>394</v>
      </c>
      <c r="H10" s="474"/>
      <c r="I10" s="446" t="s">
        <v>197</v>
      </c>
      <c r="J10" s="447"/>
      <c r="L10" s="352"/>
    </row>
    <row r="11" spans="1:12" ht="71.25" customHeight="1">
      <c r="A11" s="471"/>
      <c r="B11" s="450"/>
      <c r="C11" s="473"/>
      <c r="D11" s="467"/>
      <c r="E11" s="185" t="s">
        <v>502</v>
      </c>
      <c r="F11" s="185" t="s">
        <v>384</v>
      </c>
      <c r="G11" s="185" t="s">
        <v>502</v>
      </c>
      <c r="H11" s="185" t="s">
        <v>384</v>
      </c>
      <c r="I11" s="185" t="s">
        <v>502</v>
      </c>
      <c r="J11" s="185" t="s">
        <v>384</v>
      </c>
      <c r="L11" s="352"/>
    </row>
    <row r="12" spans="1:10" ht="17.25" customHeight="1">
      <c r="A12" s="448" t="s">
        <v>356</v>
      </c>
      <c r="B12" s="445"/>
      <c r="C12" s="445"/>
      <c r="D12" s="445"/>
      <c r="E12" s="445"/>
      <c r="F12" s="445"/>
      <c r="G12" s="445"/>
      <c r="H12" s="445"/>
      <c r="I12" s="445"/>
      <c r="J12" s="445"/>
    </row>
    <row r="13" spans="1:10" ht="17.25" customHeight="1">
      <c r="A13" s="196"/>
      <c r="B13" s="444" t="s">
        <v>358</v>
      </c>
      <c r="C13" s="445"/>
      <c r="D13" s="445"/>
      <c r="E13" s="445"/>
      <c r="F13" s="445"/>
      <c r="G13" s="445"/>
      <c r="H13" s="445"/>
      <c r="I13" s="445"/>
      <c r="J13" s="445"/>
    </row>
    <row r="14" spans="1:10" ht="17.25" customHeight="1">
      <c r="A14" s="451" t="s">
        <v>346</v>
      </c>
      <c r="B14" s="452"/>
      <c r="C14" s="452"/>
      <c r="D14" s="453"/>
      <c r="E14" s="197"/>
      <c r="F14" s="197"/>
      <c r="G14" s="383"/>
      <c r="H14" s="197"/>
      <c r="I14" s="197"/>
      <c r="J14" s="305"/>
    </row>
    <row r="15" spans="1:10" ht="15">
      <c r="A15" s="195"/>
      <c r="B15" s="224">
        <v>1</v>
      </c>
      <c r="C15" s="198" t="s">
        <v>503</v>
      </c>
      <c r="D15" s="175" t="s">
        <v>504</v>
      </c>
      <c r="E15" s="172"/>
      <c r="F15" s="172"/>
      <c r="G15" s="384"/>
      <c r="H15" s="176">
        <v>762</v>
      </c>
      <c r="I15" s="176">
        <f>SUM(G15)</f>
        <v>0</v>
      </c>
      <c r="J15" s="306">
        <f>SUM(H15,F15)</f>
        <v>762</v>
      </c>
    </row>
    <row r="16" spans="1:10" ht="15">
      <c r="A16" s="195"/>
      <c r="B16" s="224">
        <v>2</v>
      </c>
      <c r="C16" s="198" t="s">
        <v>505</v>
      </c>
      <c r="D16" s="175" t="s">
        <v>506</v>
      </c>
      <c r="E16" s="172"/>
      <c r="F16" s="172"/>
      <c r="G16" s="384"/>
      <c r="H16" s="176">
        <v>4</v>
      </c>
      <c r="I16" s="176">
        <f aca="true" t="shared" si="0" ref="I16:I32">SUM(G16)</f>
        <v>0</v>
      </c>
      <c r="J16" s="306">
        <f aca="true" t="shared" si="1" ref="J16:J32">SUM(H16,F16)</f>
        <v>4</v>
      </c>
    </row>
    <row r="17" spans="1:10" ht="15">
      <c r="A17" s="195"/>
      <c r="B17" s="224">
        <v>3</v>
      </c>
      <c r="C17" s="198" t="s">
        <v>61</v>
      </c>
      <c r="D17" s="175" t="s">
        <v>397</v>
      </c>
      <c r="E17" s="172"/>
      <c r="F17" s="172"/>
      <c r="G17" s="384">
        <v>1</v>
      </c>
      <c r="H17" s="176">
        <v>2</v>
      </c>
      <c r="I17" s="176">
        <f t="shared" si="0"/>
        <v>1</v>
      </c>
      <c r="J17" s="306">
        <f t="shared" si="1"/>
        <v>2</v>
      </c>
    </row>
    <row r="18" spans="1:10" ht="15">
      <c r="A18" s="195"/>
      <c r="B18" s="224">
        <v>4</v>
      </c>
      <c r="C18" s="198" t="s">
        <v>63</v>
      </c>
      <c r="D18" s="175" t="s">
        <v>62</v>
      </c>
      <c r="E18" s="172"/>
      <c r="F18" s="172"/>
      <c r="G18" s="384">
        <v>25</v>
      </c>
      <c r="H18" s="176">
        <v>200</v>
      </c>
      <c r="I18" s="176">
        <f t="shared" si="0"/>
        <v>25</v>
      </c>
      <c r="J18" s="306">
        <f t="shared" si="1"/>
        <v>200</v>
      </c>
    </row>
    <row r="19" spans="1:10" ht="15">
      <c r="A19" s="200"/>
      <c r="B19" s="225">
        <v>5</v>
      </c>
      <c r="C19" s="198" t="s">
        <v>65</v>
      </c>
      <c r="D19" s="175" t="s">
        <v>64</v>
      </c>
      <c r="E19" s="172"/>
      <c r="F19" s="172"/>
      <c r="G19" s="384">
        <v>25</v>
      </c>
      <c r="H19" s="176">
        <v>200</v>
      </c>
      <c r="I19" s="176">
        <f t="shared" si="0"/>
        <v>25</v>
      </c>
      <c r="J19" s="306">
        <f t="shared" si="1"/>
        <v>200</v>
      </c>
    </row>
    <row r="20" spans="1:10" ht="25.5">
      <c r="A20" s="200"/>
      <c r="B20" s="225">
        <v>6</v>
      </c>
      <c r="C20" s="198" t="s">
        <v>60</v>
      </c>
      <c r="D20" s="175" t="s">
        <v>396</v>
      </c>
      <c r="E20" s="172"/>
      <c r="F20" s="172"/>
      <c r="G20" s="384">
        <v>408</v>
      </c>
      <c r="H20" s="176">
        <v>700</v>
      </c>
      <c r="I20" s="176">
        <f t="shared" si="0"/>
        <v>408</v>
      </c>
      <c r="J20" s="306">
        <f t="shared" si="1"/>
        <v>700</v>
      </c>
    </row>
    <row r="21" spans="1:10" ht="15">
      <c r="A21" s="195"/>
      <c r="B21" s="224">
        <v>7</v>
      </c>
      <c r="C21" s="198" t="s">
        <v>68</v>
      </c>
      <c r="D21" s="175" t="s">
        <v>398</v>
      </c>
      <c r="E21" s="172"/>
      <c r="F21" s="172"/>
      <c r="G21" s="384">
        <v>2</v>
      </c>
      <c r="H21" s="176">
        <v>2</v>
      </c>
      <c r="I21" s="176">
        <f t="shared" si="0"/>
        <v>2</v>
      </c>
      <c r="J21" s="306">
        <f t="shared" si="1"/>
        <v>2</v>
      </c>
    </row>
    <row r="22" spans="1:10" ht="15">
      <c r="A22" s="195"/>
      <c r="B22" s="224">
        <v>8</v>
      </c>
      <c r="C22" s="198" t="s">
        <v>70</v>
      </c>
      <c r="D22" s="175" t="s">
        <v>69</v>
      </c>
      <c r="E22" s="172"/>
      <c r="F22" s="172"/>
      <c r="G22" s="384">
        <v>717</v>
      </c>
      <c r="H22" s="176">
        <v>1990</v>
      </c>
      <c r="I22" s="176">
        <f t="shared" si="0"/>
        <v>717</v>
      </c>
      <c r="J22" s="306">
        <f t="shared" si="1"/>
        <v>1990</v>
      </c>
    </row>
    <row r="23" spans="1:10" ht="15">
      <c r="A23" s="195"/>
      <c r="B23" s="224">
        <v>9</v>
      </c>
      <c r="C23" s="198" t="s">
        <v>507</v>
      </c>
      <c r="D23" s="175" t="s">
        <v>508</v>
      </c>
      <c r="E23" s="172"/>
      <c r="F23" s="172"/>
      <c r="G23" s="384"/>
      <c r="H23" s="176">
        <v>30</v>
      </c>
      <c r="I23" s="176">
        <f t="shared" si="0"/>
        <v>0</v>
      </c>
      <c r="J23" s="306">
        <f t="shared" si="1"/>
        <v>30</v>
      </c>
    </row>
    <row r="24" spans="1:10" ht="15">
      <c r="A24" s="195"/>
      <c r="B24" s="224">
        <v>10</v>
      </c>
      <c r="C24" s="198" t="s">
        <v>52</v>
      </c>
      <c r="D24" s="175" t="s">
        <v>498</v>
      </c>
      <c r="E24" s="172"/>
      <c r="F24" s="172"/>
      <c r="G24" s="384"/>
      <c r="H24" s="176">
        <v>15</v>
      </c>
      <c r="I24" s="176">
        <f t="shared" si="0"/>
        <v>0</v>
      </c>
      <c r="J24" s="306">
        <f t="shared" si="1"/>
        <v>15</v>
      </c>
    </row>
    <row r="25" spans="1:10" ht="15">
      <c r="A25" s="195"/>
      <c r="B25" s="224">
        <v>11</v>
      </c>
      <c r="C25" s="201" t="s">
        <v>67</v>
      </c>
      <c r="D25" s="202" t="s">
        <v>66</v>
      </c>
      <c r="E25" s="172"/>
      <c r="F25" s="172"/>
      <c r="G25" s="384">
        <v>616</v>
      </c>
      <c r="H25" s="176">
        <v>1000</v>
      </c>
      <c r="I25" s="176">
        <f t="shared" si="0"/>
        <v>616</v>
      </c>
      <c r="J25" s="306">
        <f t="shared" si="1"/>
        <v>1000</v>
      </c>
    </row>
    <row r="26" spans="1:10" ht="15">
      <c r="A26" s="195"/>
      <c r="B26" s="224">
        <v>12</v>
      </c>
      <c r="C26" s="201" t="s">
        <v>509</v>
      </c>
      <c r="D26" s="202" t="s">
        <v>510</v>
      </c>
      <c r="E26" s="172"/>
      <c r="F26" s="172"/>
      <c r="G26" s="384"/>
      <c r="H26" s="176">
        <v>5</v>
      </c>
      <c r="I26" s="176">
        <f t="shared" si="0"/>
        <v>0</v>
      </c>
      <c r="J26" s="306">
        <f t="shared" si="1"/>
        <v>5</v>
      </c>
    </row>
    <row r="27" spans="1:10" ht="15">
      <c r="A27" s="195"/>
      <c r="B27" s="224">
        <v>13</v>
      </c>
      <c r="C27" s="198" t="s">
        <v>323</v>
      </c>
      <c r="D27" s="175" t="s">
        <v>598</v>
      </c>
      <c r="E27" s="172"/>
      <c r="F27" s="172"/>
      <c r="G27" s="384"/>
      <c r="H27" s="176">
        <v>5</v>
      </c>
      <c r="I27" s="176">
        <f t="shared" si="0"/>
        <v>0</v>
      </c>
      <c r="J27" s="306">
        <f t="shared" si="1"/>
        <v>5</v>
      </c>
    </row>
    <row r="28" spans="1:10" ht="15">
      <c r="A28" s="195"/>
      <c r="B28" s="224">
        <v>14</v>
      </c>
      <c r="C28" s="198" t="s">
        <v>317</v>
      </c>
      <c r="D28" s="175" t="s">
        <v>318</v>
      </c>
      <c r="E28" s="172"/>
      <c r="F28" s="172"/>
      <c r="G28" s="384"/>
      <c r="H28" s="176">
        <v>5</v>
      </c>
      <c r="I28" s="176">
        <f t="shared" si="0"/>
        <v>0</v>
      </c>
      <c r="J28" s="306">
        <f t="shared" si="1"/>
        <v>5</v>
      </c>
    </row>
    <row r="29" spans="1:10" ht="15">
      <c r="A29" s="195"/>
      <c r="B29" s="224">
        <v>15</v>
      </c>
      <c r="C29" s="198" t="s">
        <v>322</v>
      </c>
      <c r="D29" s="175" t="s">
        <v>399</v>
      </c>
      <c r="E29" s="172"/>
      <c r="F29" s="172"/>
      <c r="G29" s="384"/>
      <c r="H29" s="176">
        <v>30</v>
      </c>
      <c r="I29" s="176">
        <f t="shared" si="0"/>
        <v>0</v>
      </c>
      <c r="J29" s="306">
        <f t="shared" si="1"/>
        <v>30</v>
      </c>
    </row>
    <row r="30" spans="1:10" ht="15">
      <c r="A30" s="195"/>
      <c r="B30" s="224">
        <v>16</v>
      </c>
      <c r="C30" s="198" t="s">
        <v>321</v>
      </c>
      <c r="D30" s="175" t="s">
        <v>400</v>
      </c>
      <c r="E30" s="172"/>
      <c r="F30" s="172"/>
      <c r="G30" s="384"/>
      <c r="H30" s="176">
        <v>2</v>
      </c>
      <c r="I30" s="176">
        <f t="shared" si="0"/>
        <v>0</v>
      </c>
      <c r="J30" s="306">
        <f t="shared" si="1"/>
        <v>2</v>
      </c>
    </row>
    <row r="31" spans="1:10" ht="15">
      <c r="A31" s="195"/>
      <c r="B31" s="224">
        <v>17</v>
      </c>
      <c r="C31" s="198" t="s">
        <v>319</v>
      </c>
      <c r="D31" s="175" t="s">
        <v>320</v>
      </c>
      <c r="E31" s="172"/>
      <c r="F31" s="172"/>
      <c r="G31" s="384"/>
      <c r="H31" s="176">
        <v>3</v>
      </c>
      <c r="I31" s="176">
        <f t="shared" si="0"/>
        <v>0</v>
      </c>
      <c r="J31" s="306">
        <f t="shared" si="1"/>
        <v>3</v>
      </c>
    </row>
    <row r="32" spans="1:10" ht="15.75" customHeight="1">
      <c r="A32" s="195"/>
      <c r="B32" s="224"/>
      <c r="C32" s="201"/>
      <c r="D32" s="204" t="s">
        <v>347</v>
      </c>
      <c r="E32" s="187"/>
      <c r="F32" s="187"/>
      <c r="G32" s="385">
        <f>SUM(G15:G31)</f>
        <v>1794</v>
      </c>
      <c r="H32" s="188">
        <f>SUM(H15:H31)</f>
        <v>4955</v>
      </c>
      <c r="I32" s="386">
        <f t="shared" si="0"/>
        <v>1794</v>
      </c>
      <c r="J32" s="353">
        <f t="shared" si="1"/>
        <v>4955</v>
      </c>
    </row>
    <row r="33" spans="1:10" ht="15.75" customHeight="1">
      <c r="A33" s="195"/>
      <c r="B33" s="224"/>
      <c r="C33" s="442" t="s">
        <v>374</v>
      </c>
      <c r="D33" s="443"/>
      <c r="E33" s="172"/>
      <c r="F33" s="172"/>
      <c r="G33" s="199"/>
      <c r="H33" s="176"/>
      <c r="I33" s="176"/>
      <c r="J33" s="306"/>
    </row>
    <row r="34" spans="1:10" ht="15">
      <c r="A34" s="195"/>
      <c r="B34" s="224">
        <v>1</v>
      </c>
      <c r="C34" s="198" t="s">
        <v>511</v>
      </c>
      <c r="D34" s="175" t="s">
        <v>512</v>
      </c>
      <c r="E34" s="172"/>
      <c r="F34" s="172"/>
      <c r="G34" s="189"/>
      <c r="H34" s="176">
        <v>40</v>
      </c>
      <c r="I34" s="176">
        <f>SUM(G34)</f>
        <v>0</v>
      </c>
      <c r="J34" s="306">
        <f>SUM(H34,F34)</f>
        <v>40</v>
      </c>
    </row>
    <row r="35" spans="1:10" ht="15">
      <c r="A35" s="195"/>
      <c r="B35" s="224">
        <v>2</v>
      </c>
      <c r="C35" s="198" t="s">
        <v>513</v>
      </c>
      <c r="D35" s="175" t="s">
        <v>514</v>
      </c>
      <c r="E35" s="172"/>
      <c r="F35" s="172"/>
      <c r="G35" s="189"/>
      <c r="H35" s="176">
        <v>16</v>
      </c>
      <c r="I35" s="176">
        <f aca="true" t="shared" si="2" ref="I35:I49">SUM(G35)</f>
        <v>0</v>
      </c>
      <c r="J35" s="306">
        <f aca="true" t="shared" si="3" ref="J35:J48">SUM(H35,F35)</f>
        <v>16</v>
      </c>
    </row>
    <row r="36" spans="1:10" ht="15">
      <c r="A36" s="195"/>
      <c r="B36" s="224">
        <v>3</v>
      </c>
      <c r="C36" s="198" t="s">
        <v>46</v>
      </c>
      <c r="D36" s="175" t="s">
        <v>401</v>
      </c>
      <c r="E36" s="172"/>
      <c r="F36" s="172"/>
      <c r="G36" s="189">
        <v>3839</v>
      </c>
      <c r="H36" s="176">
        <v>94</v>
      </c>
      <c r="I36" s="176">
        <f t="shared" si="2"/>
        <v>3839</v>
      </c>
      <c r="J36" s="306">
        <f t="shared" si="3"/>
        <v>94</v>
      </c>
    </row>
    <row r="37" spans="1:10" ht="15">
      <c r="A37" s="195"/>
      <c r="B37" s="224">
        <v>4</v>
      </c>
      <c r="C37" s="198" t="s">
        <v>515</v>
      </c>
      <c r="D37" s="175" t="s">
        <v>517</v>
      </c>
      <c r="E37" s="172"/>
      <c r="F37" s="172"/>
      <c r="G37" s="189"/>
      <c r="H37" s="176">
        <v>5</v>
      </c>
      <c r="I37" s="176">
        <f t="shared" si="2"/>
        <v>0</v>
      </c>
      <c r="J37" s="306">
        <f t="shared" si="3"/>
        <v>5</v>
      </c>
    </row>
    <row r="38" spans="1:10" ht="15">
      <c r="A38" s="195"/>
      <c r="B38" s="224">
        <v>5</v>
      </c>
      <c r="C38" s="174" t="s">
        <v>59</v>
      </c>
      <c r="D38" s="175" t="s">
        <v>402</v>
      </c>
      <c r="E38" s="172"/>
      <c r="F38" s="172"/>
      <c r="G38" s="189">
        <v>44</v>
      </c>
      <c r="H38" s="176">
        <v>130</v>
      </c>
      <c r="I38" s="176">
        <f t="shared" si="2"/>
        <v>44</v>
      </c>
      <c r="J38" s="306">
        <f t="shared" si="3"/>
        <v>130</v>
      </c>
    </row>
    <row r="39" spans="1:10" ht="25.5">
      <c r="A39" s="195"/>
      <c r="B39" s="224">
        <v>6</v>
      </c>
      <c r="C39" s="174" t="s">
        <v>58</v>
      </c>
      <c r="D39" s="175" t="s">
        <v>403</v>
      </c>
      <c r="E39" s="172"/>
      <c r="F39" s="172"/>
      <c r="G39" s="189">
        <v>266</v>
      </c>
      <c r="H39" s="176">
        <v>82</v>
      </c>
      <c r="I39" s="176">
        <f t="shared" si="2"/>
        <v>266</v>
      </c>
      <c r="J39" s="306">
        <f t="shared" si="3"/>
        <v>82</v>
      </c>
    </row>
    <row r="40" spans="1:10" ht="15">
      <c r="A40" s="195"/>
      <c r="B40" s="224">
        <v>7</v>
      </c>
      <c r="C40" s="174" t="s">
        <v>51</v>
      </c>
      <c r="D40" s="175" t="s">
        <v>404</v>
      </c>
      <c r="E40" s="172"/>
      <c r="F40" s="172"/>
      <c r="G40" s="189">
        <v>867</v>
      </c>
      <c r="H40" s="176">
        <v>500</v>
      </c>
      <c r="I40" s="176">
        <f t="shared" si="2"/>
        <v>867</v>
      </c>
      <c r="J40" s="306">
        <f t="shared" si="3"/>
        <v>500</v>
      </c>
    </row>
    <row r="41" spans="1:10" ht="15">
      <c r="A41" s="195"/>
      <c r="B41" s="224">
        <v>8</v>
      </c>
      <c r="C41" s="174" t="s">
        <v>57</v>
      </c>
      <c r="D41" s="175" t="s">
        <v>405</v>
      </c>
      <c r="E41" s="172"/>
      <c r="F41" s="172"/>
      <c r="G41" s="189">
        <v>2382</v>
      </c>
      <c r="H41" s="176">
        <v>550</v>
      </c>
      <c r="I41" s="176">
        <f t="shared" si="2"/>
        <v>2382</v>
      </c>
      <c r="J41" s="306">
        <f t="shared" si="3"/>
        <v>550</v>
      </c>
    </row>
    <row r="42" spans="1:10" ht="15">
      <c r="A42" s="195"/>
      <c r="B42" s="224">
        <v>9</v>
      </c>
      <c r="C42" s="174" t="s">
        <v>56</v>
      </c>
      <c r="D42" s="175" t="s">
        <v>406</v>
      </c>
      <c r="E42" s="172"/>
      <c r="F42" s="172"/>
      <c r="G42" s="189">
        <v>3</v>
      </c>
      <c r="H42" s="176">
        <v>90</v>
      </c>
      <c r="I42" s="176">
        <f t="shared" si="2"/>
        <v>3</v>
      </c>
      <c r="J42" s="306">
        <f t="shared" si="3"/>
        <v>90</v>
      </c>
    </row>
    <row r="43" spans="1:10" ht="15">
      <c r="A43" s="195"/>
      <c r="B43" s="224">
        <v>10</v>
      </c>
      <c r="C43" s="174" t="s">
        <v>50</v>
      </c>
      <c r="D43" s="175" t="s">
        <v>407</v>
      </c>
      <c r="E43" s="172"/>
      <c r="F43" s="172"/>
      <c r="G43" s="189">
        <v>80</v>
      </c>
      <c r="H43" s="176">
        <v>300</v>
      </c>
      <c r="I43" s="176">
        <f t="shared" si="2"/>
        <v>80</v>
      </c>
      <c r="J43" s="306">
        <f t="shared" si="3"/>
        <v>300</v>
      </c>
    </row>
    <row r="44" spans="1:10" ht="15">
      <c r="A44" s="195"/>
      <c r="B44" s="224">
        <v>11</v>
      </c>
      <c r="C44" s="174" t="s">
        <v>55</v>
      </c>
      <c r="D44" s="175" t="s">
        <v>408</v>
      </c>
      <c r="E44" s="172"/>
      <c r="F44" s="172"/>
      <c r="G44" s="189">
        <v>3780</v>
      </c>
      <c r="H44" s="176">
        <v>830</v>
      </c>
      <c r="I44" s="176">
        <f t="shared" si="2"/>
        <v>3780</v>
      </c>
      <c r="J44" s="306">
        <f t="shared" si="3"/>
        <v>830</v>
      </c>
    </row>
    <row r="45" spans="1:10" ht="25.5">
      <c r="A45" s="195"/>
      <c r="B45" s="224">
        <v>12</v>
      </c>
      <c r="C45" s="174" t="s">
        <v>54</v>
      </c>
      <c r="D45" s="175" t="s">
        <v>409</v>
      </c>
      <c r="E45" s="172"/>
      <c r="F45" s="172"/>
      <c r="G45" s="189">
        <v>5182</v>
      </c>
      <c r="H45" s="176">
        <v>1055</v>
      </c>
      <c r="I45" s="176">
        <f t="shared" si="2"/>
        <v>5182</v>
      </c>
      <c r="J45" s="306">
        <f t="shared" si="3"/>
        <v>1055</v>
      </c>
    </row>
    <row r="46" spans="1:10" ht="15">
      <c r="A46" s="195"/>
      <c r="B46" s="224">
        <v>13</v>
      </c>
      <c r="C46" s="174" t="s">
        <v>53</v>
      </c>
      <c r="D46" s="175" t="s">
        <v>410</v>
      </c>
      <c r="E46" s="172"/>
      <c r="F46" s="172"/>
      <c r="G46" s="189">
        <v>704</v>
      </c>
      <c r="H46" s="176">
        <v>406</v>
      </c>
      <c r="I46" s="176">
        <f t="shared" si="2"/>
        <v>704</v>
      </c>
      <c r="J46" s="306">
        <f t="shared" si="3"/>
        <v>406</v>
      </c>
    </row>
    <row r="47" spans="1:10" ht="25.5">
      <c r="A47" s="195"/>
      <c r="B47" s="224">
        <v>14</v>
      </c>
      <c r="C47" s="174" t="s">
        <v>516</v>
      </c>
      <c r="D47" s="175" t="s">
        <v>518</v>
      </c>
      <c r="E47" s="172"/>
      <c r="F47" s="172"/>
      <c r="G47" s="189"/>
      <c r="H47" s="176">
        <v>74</v>
      </c>
      <c r="I47" s="176">
        <f t="shared" si="2"/>
        <v>0</v>
      </c>
      <c r="J47" s="306">
        <f t="shared" si="3"/>
        <v>74</v>
      </c>
    </row>
    <row r="48" spans="1:10" ht="25.5">
      <c r="A48" s="195"/>
      <c r="B48" s="224">
        <v>15</v>
      </c>
      <c r="C48" s="174" t="s">
        <v>49</v>
      </c>
      <c r="D48" s="175" t="s">
        <v>411</v>
      </c>
      <c r="E48" s="172"/>
      <c r="F48" s="172"/>
      <c r="G48" s="189">
        <v>16224</v>
      </c>
      <c r="H48" s="176">
        <v>2068</v>
      </c>
      <c r="I48" s="176">
        <f t="shared" si="2"/>
        <v>16224</v>
      </c>
      <c r="J48" s="306">
        <f t="shared" si="3"/>
        <v>2068</v>
      </c>
    </row>
    <row r="49" spans="1:10" ht="14.25">
      <c r="A49" s="195"/>
      <c r="B49" s="224"/>
      <c r="C49" s="440" t="s">
        <v>341</v>
      </c>
      <c r="D49" s="441"/>
      <c r="E49" s="186"/>
      <c r="F49" s="186"/>
      <c r="G49" s="387">
        <f>SUM(G34:G48)</f>
        <v>33371</v>
      </c>
      <c r="H49" s="387">
        <f>SUM(H34:H48)</f>
        <v>6240</v>
      </c>
      <c r="I49" s="386">
        <f t="shared" si="2"/>
        <v>33371</v>
      </c>
      <c r="J49" s="387">
        <f>SUM(J34:J48)</f>
        <v>6240</v>
      </c>
    </row>
    <row r="50" spans="1:10" ht="24" customHeight="1" thickBot="1">
      <c r="A50" s="205"/>
      <c r="B50" s="237"/>
      <c r="C50" s="239"/>
      <c r="D50" s="240" t="s">
        <v>197</v>
      </c>
      <c r="E50" s="251"/>
      <c r="F50" s="251"/>
      <c r="G50" s="253">
        <f>SUM(G49,G32)</f>
        <v>35165</v>
      </c>
      <c r="H50" s="253">
        <f>SUM(H49,H32)</f>
        <v>11195</v>
      </c>
      <c r="I50" s="253">
        <f>SUM(I49,I32)</f>
        <v>35165</v>
      </c>
      <c r="J50" s="253">
        <f>SUM(J49,J32)</f>
        <v>11195</v>
      </c>
    </row>
    <row r="51" spans="1:10" ht="24" customHeight="1">
      <c r="A51" s="205"/>
      <c r="B51" s="461" t="s">
        <v>359</v>
      </c>
      <c r="C51" s="462"/>
      <c r="D51" s="462"/>
      <c r="E51" s="462"/>
      <c r="F51" s="462"/>
      <c r="G51" s="462"/>
      <c r="H51" s="462"/>
      <c r="I51" s="462"/>
      <c r="J51" s="462"/>
    </row>
    <row r="52" spans="1:10" ht="15">
      <c r="A52" s="205"/>
      <c r="B52" s="195">
        <v>1</v>
      </c>
      <c r="C52" s="174">
        <v>600011</v>
      </c>
      <c r="D52" s="175" t="s">
        <v>44</v>
      </c>
      <c r="E52" s="354">
        <v>1385</v>
      </c>
      <c r="F52" s="354">
        <v>2680</v>
      </c>
      <c r="G52" s="209">
        <v>14</v>
      </c>
      <c r="H52" s="176">
        <v>100</v>
      </c>
      <c r="I52" s="209">
        <f>SUM(G52,E52)</f>
        <v>1399</v>
      </c>
      <c r="J52" s="308">
        <f>SUM(F52,H52)</f>
        <v>2780</v>
      </c>
    </row>
    <row r="53" spans="1:10" ht="15">
      <c r="A53" s="205"/>
      <c r="B53" s="195">
        <v>2</v>
      </c>
      <c r="C53" s="174">
        <v>600012</v>
      </c>
      <c r="D53" s="175" t="s">
        <v>43</v>
      </c>
      <c r="E53" s="354">
        <v>13307</v>
      </c>
      <c r="F53" s="354">
        <v>19300</v>
      </c>
      <c r="G53" s="209">
        <v>529</v>
      </c>
      <c r="H53" s="176">
        <v>860</v>
      </c>
      <c r="I53" s="209">
        <f aca="true" t="shared" si="4" ref="I53:I91">SUM(G53,E53)</f>
        <v>13836</v>
      </c>
      <c r="J53" s="308">
        <f aca="true" t="shared" si="5" ref="J53:J91">SUM(F53,H53)</f>
        <v>20160</v>
      </c>
    </row>
    <row r="54" spans="1:10" ht="15">
      <c r="A54" s="205"/>
      <c r="B54" s="195">
        <v>3</v>
      </c>
      <c r="C54" s="174">
        <v>600015</v>
      </c>
      <c r="D54" s="175" t="s">
        <v>41</v>
      </c>
      <c r="E54" s="354">
        <v>9924</v>
      </c>
      <c r="F54" s="354">
        <v>15000</v>
      </c>
      <c r="G54" s="209">
        <v>31</v>
      </c>
      <c r="H54" s="176">
        <v>130</v>
      </c>
      <c r="I54" s="209">
        <f t="shared" si="4"/>
        <v>9955</v>
      </c>
      <c r="J54" s="308">
        <f t="shared" si="5"/>
        <v>15130</v>
      </c>
    </row>
    <row r="55" spans="1:10" ht="15">
      <c r="A55" s="205"/>
      <c r="B55" s="195">
        <v>4</v>
      </c>
      <c r="C55" s="174">
        <v>600016</v>
      </c>
      <c r="D55" s="175" t="s">
        <v>412</v>
      </c>
      <c r="E55" s="354">
        <v>6808</v>
      </c>
      <c r="F55" s="354">
        <v>11580</v>
      </c>
      <c r="G55" s="209">
        <v>81</v>
      </c>
      <c r="H55" s="176">
        <v>120</v>
      </c>
      <c r="I55" s="209">
        <f t="shared" si="4"/>
        <v>6889</v>
      </c>
      <c r="J55" s="308">
        <f t="shared" si="5"/>
        <v>11700</v>
      </c>
    </row>
    <row r="56" spans="1:10" ht="15">
      <c r="A56" s="205"/>
      <c r="B56" s="195">
        <v>5</v>
      </c>
      <c r="C56" s="174">
        <v>600018</v>
      </c>
      <c r="D56" s="175" t="s">
        <v>413</v>
      </c>
      <c r="E56" s="354">
        <v>105</v>
      </c>
      <c r="F56" s="354">
        <v>1000</v>
      </c>
      <c r="G56" s="209"/>
      <c r="H56" s="176"/>
      <c r="I56" s="209">
        <f t="shared" si="4"/>
        <v>105</v>
      </c>
      <c r="J56" s="308">
        <f t="shared" si="5"/>
        <v>1000</v>
      </c>
    </row>
    <row r="57" spans="1:10" ht="15">
      <c r="A57" s="205"/>
      <c r="B57" s="195">
        <v>6</v>
      </c>
      <c r="C57" s="174">
        <v>600022</v>
      </c>
      <c r="D57" s="175" t="s">
        <v>37</v>
      </c>
      <c r="E57" s="354">
        <v>1777</v>
      </c>
      <c r="F57" s="354">
        <v>7040</v>
      </c>
      <c r="G57" s="209"/>
      <c r="H57" s="176"/>
      <c r="I57" s="209">
        <f t="shared" si="4"/>
        <v>1777</v>
      </c>
      <c r="J57" s="308">
        <f t="shared" si="5"/>
        <v>7040</v>
      </c>
    </row>
    <row r="58" spans="1:10" ht="15">
      <c r="A58" s="205"/>
      <c r="B58" s="195">
        <v>7</v>
      </c>
      <c r="C58" s="174">
        <v>600023</v>
      </c>
      <c r="D58" s="175" t="s">
        <v>36</v>
      </c>
      <c r="E58" s="354">
        <v>13172</v>
      </c>
      <c r="F58" s="354">
        <v>23070</v>
      </c>
      <c r="G58" s="209">
        <v>1402</v>
      </c>
      <c r="H58" s="176">
        <v>1700</v>
      </c>
      <c r="I58" s="209">
        <f t="shared" si="4"/>
        <v>14574</v>
      </c>
      <c r="J58" s="308">
        <f t="shared" si="5"/>
        <v>24770</v>
      </c>
    </row>
    <row r="59" spans="1:10" ht="15">
      <c r="A59" s="205"/>
      <c r="B59" s="195">
        <v>8</v>
      </c>
      <c r="C59" s="174">
        <v>600051</v>
      </c>
      <c r="D59" s="175" t="s">
        <v>414</v>
      </c>
      <c r="E59" s="354">
        <v>2239</v>
      </c>
      <c r="F59" s="354">
        <v>4420</v>
      </c>
      <c r="G59" s="209">
        <v>281</v>
      </c>
      <c r="H59" s="176">
        <v>100</v>
      </c>
      <c r="I59" s="209">
        <f t="shared" si="4"/>
        <v>2520</v>
      </c>
      <c r="J59" s="308">
        <f t="shared" si="5"/>
        <v>4520</v>
      </c>
    </row>
    <row r="60" spans="1:10" ht="15">
      <c r="A60" s="205"/>
      <c r="B60" s="195">
        <v>9</v>
      </c>
      <c r="C60" s="174">
        <v>600055</v>
      </c>
      <c r="D60" s="175" t="s">
        <v>415</v>
      </c>
      <c r="E60" s="354">
        <v>811</v>
      </c>
      <c r="F60" s="354">
        <v>2220</v>
      </c>
      <c r="G60" s="209"/>
      <c r="H60" s="176"/>
      <c r="I60" s="209">
        <f t="shared" si="4"/>
        <v>811</v>
      </c>
      <c r="J60" s="308">
        <f t="shared" si="5"/>
        <v>2220</v>
      </c>
    </row>
    <row r="61" spans="1:10" ht="15">
      <c r="A61" s="205"/>
      <c r="B61" s="195">
        <v>10</v>
      </c>
      <c r="C61" s="174">
        <v>600071</v>
      </c>
      <c r="D61" s="175" t="s">
        <v>34</v>
      </c>
      <c r="E61" s="354">
        <v>481</v>
      </c>
      <c r="F61" s="354">
        <v>3400</v>
      </c>
      <c r="G61" s="209"/>
      <c r="H61" s="176">
        <v>200</v>
      </c>
      <c r="I61" s="209">
        <f t="shared" si="4"/>
        <v>481</v>
      </c>
      <c r="J61" s="308">
        <f t="shared" si="5"/>
        <v>3600</v>
      </c>
    </row>
    <row r="62" spans="1:10" ht="15">
      <c r="A62" s="205"/>
      <c r="B62" s="195">
        <v>11</v>
      </c>
      <c r="C62" s="174">
        <v>600101</v>
      </c>
      <c r="D62" s="175" t="s">
        <v>32</v>
      </c>
      <c r="E62" s="354">
        <v>6193</v>
      </c>
      <c r="F62" s="354">
        <v>8480</v>
      </c>
      <c r="G62" s="209">
        <v>3367</v>
      </c>
      <c r="H62" s="176"/>
      <c r="I62" s="209">
        <f t="shared" si="4"/>
        <v>9560</v>
      </c>
      <c r="J62" s="308">
        <f t="shared" si="5"/>
        <v>8480</v>
      </c>
    </row>
    <row r="63" spans="1:10" ht="15">
      <c r="A63" s="205"/>
      <c r="B63" s="195">
        <v>12</v>
      </c>
      <c r="C63" s="174">
        <v>600103</v>
      </c>
      <c r="D63" s="175" t="s">
        <v>31</v>
      </c>
      <c r="E63" s="354">
        <v>10952</v>
      </c>
      <c r="F63" s="354">
        <v>11850</v>
      </c>
      <c r="G63" s="209">
        <v>3367</v>
      </c>
      <c r="H63" s="176">
        <v>205</v>
      </c>
      <c r="I63" s="209">
        <f t="shared" si="4"/>
        <v>14319</v>
      </c>
      <c r="J63" s="308">
        <f t="shared" si="5"/>
        <v>12055</v>
      </c>
    </row>
    <row r="64" spans="1:10" ht="15">
      <c r="A64" s="205"/>
      <c r="B64" s="195">
        <v>13</v>
      </c>
      <c r="C64" s="174">
        <v>600111</v>
      </c>
      <c r="D64" s="175" t="s">
        <v>25</v>
      </c>
      <c r="E64" s="354">
        <v>6442</v>
      </c>
      <c r="F64" s="354">
        <v>8000</v>
      </c>
      <c r="G64" s="209">
        <v>3921</v>
      </c>
      <c r="H64" s="176">
        <v>4220</v>
      </c>
      <c r="I64" s="209">
        <f t="shared" si="4"/>
        <v>10363</v>
      </c>
      <c r="J64" s="308">
        <f t="shared" si="5"/>
        <v>12220</v>
      </c>
    </row>
    <row r="65" spans="1:10" ht="15">
      <c r="A65" s="205"/>
      <c r="B65" s="195">
        <v>14</v>
      </c>
      <c r="C65" s="174">
        <v>600112</v>
      </c>
      <c r="D65" s="175" t="s">
        <v>24</v>
      </c>
      <c r="E65" s="354">
        <v>19952</v>
      </c>
      <c r="F65" s="354">
        <v>30600</v>
      </c>
      <c r="G65" s="209">
        <v>3947</v>
      </c>
      <c r="H65" s="176">
        <v>4220</v>
      </c>
      <c r="I65" s="209">
        <f t="shared" si="4"/>
        <v>23899</v>
      </c>
      <c r="J65" s="308">
        <f t="shared" si="5"/>
        <v>34820</v>
      </c>
    </row>
    <row r="66" spans="1:10" ht="15">
      <c r="A66" s="205"/>
      <c r="B66" s="195">
        <v>15</v>
      </c>
      <c r="C66" s="174">
        <v>600114</v>
      </c>
      <c r="D66" s="175" t="s">
        <v>23</v>
      </c>
      <c r="E66" s="354">
        <v>13789</v>
      </c>
      <c r="F66" s="354">
        <v>17790</v>
      </c>
      <c r="G66" s="209">
        <v>3947</v>
      </c>
      <c r="H66" s="176">
        <v>4220</v>
      </c>
      <c r="I66" s="209">
        <f t="shared" si="4"/>
        <v>17736</v>
      </c>
      <c r="J66" s="308">
        <f t="shared" si="5"/>
        <v>22010</v>
      </c>
    </row>
    <row r="67" spans="1:10" ht="15">
      <c r="A67" s="205"/>
      <c r="B67" s="195">
        <v>16</v>
      </c>
      <c r="C67" s="174">
        <v>600115</v>
      </c>
      <c r="D67" s="175" t="s">
        <v>416</v>
      </c>
      <c r="E67" s="354">
        <v>6163</v>
      </c>
      <c r="F67" s="354">
        <v>7990</v>
      </c>
      <c r="G67" s="209"/>
      <c r="H67" s="176"/>
      <c r="I67" s="209">
        <f t="shared" si="4"/>
        <v>6163</v>
      </c>
      <c r="J67" s="308">
        <f t="shared" si="5"/>
        <v>7990</v>
      </c>
    </row>
    <row r="68" spans="1:10" ht="15">
      <c r="A68" s="205"/>
      <c r="B68" s="195">
        <v>17</v>
      </c>
      <c r="C68" s="203">
        <v>600120</v>
      </c>
      <c r="D68" s="202" t="s">
        <v>20</v>
      </c>
      <c r="E68" s="354">
        <v>19992</v>
      </c>
      <c r="F68" s="354">
        <v>32000</v>
      </c>
      <c r="G68" s="209">
        <v>4343</v>
      </c>
      <c r="H68" s="176">
        <v>4320</v>
      </c>
      <c r="I68" s="209">
        <f t="shared" si="4"/>
        <v>24335</v>
      </c>
      <c r="J68" s="308">
        <f t="shared" si="5"/>
        <v>36320</v>
      </c>
    </row>
    <row r="69" spans="1:10" ht="15">
      <c r="A69" s="205"/>
      <c r="B69" s="195">
        <v>18</v>
      </c>
      <c r="C69" s="174">
        <v>600122</v>
      </c>
      <c r="D69" s="175" t="s">
        <v>19</v>
      </c>
      <c r="E69" s="354">
        <v>19982</v>
      </c>
      <c r="F69" s="354">
        <v>30000</v>
      </c>
      <c r="G69" s="209">
        <v>3947</v>
      </c>
      <c r="H69" s="176">
        <v>4220</v>
      </c>
      <c r="I69" s="209">
        <f t="shared" si="4"/>
        <v>23929</v>
      </c>
      <c r="J69" s="308">
        <f t="shared" si="5"/>
        <v>34220</v>
      </c>
    </row>
    <row r="70" spans="1:10" ht="15">
      <c r="A70" s="205"/>
      <c r="B70" s="195">
        <v>19</v>
      </c>
      <c r="C70" s="174">
        <v>600124</v>
      </c>
      <c r="D70" s="175" t="s">
        <v>16</v>
      </c>
      <c r="E70" s="354">
        <v>19855</v>
      </c>
      <c r="F70" s="354">
        <v>25500</v>
      </c>
      <c r="G70" s="209">
        <v>4343</v>
      </c>
      <c r="H70" s="176">
        <v>4220</v>
      </c>
      <c r="I70" s="209">
        <f t="shared" si="4"/>
        <v>24198</v>
      </c>
      <c r="J70" s="308">
        <f t="shared" si="5"/>
        <v>29720</v>
      </c>
    </row>
    <row r="71" spans="1:10" ht="15">
      <c r="A71" s="205"/>
      <c r="B71" s="195">
        <v>20</v>
      </c>
      <c r="C71" s="203">
        <v>600173</v>
      </c>
      <c r="D71" s="202" t="s">
        <v>14</v>
      </c>
      <c r="E71" s="354">
        <v>1203</v>
      </c>
      <c r="F71" s="354">
        <v>490</v>
      </c>
      <c r="G71" s="209"/>
      <c r="H71" s="176"/>
      <c r="I71" s="209">
        <f t="shared" si="4"/>
        <v>1203</v>
      </c>
      <c r="J71" s="308">
        <f t="shared" si="5"/>
        <v>490</v>
      </c>
    </row>
    <row r="72" spans="1:10" ht="15">
      <c r="A72" s="205"/>
      <c r="B72" s="195">
        <v>21</v>
      </c>
      <c r="C72" s="174">
        <v>600307</v>
      </c>
      <c r="D72" s="175" t="s">
        <v>10</v>
      </c>
      <c r="E72" s="354">
        <v>19992</v>
      </c>
      <c r="F72" s="354">
        <v>25580</v>
      </c>
      <c r="G72" s="209">
        <v>4343</v>
      </c>
      <c r="H72" s="176">
        <v>4320</v>
      </c>
      <c r="I72" s="209">
        <f t="shared" si="4"/>
        <v>24335</v>
      </c>
      <c r="J72" s="308">
        <f t="shared" si="5"/>
        <v>29900</v>
      </c>
    </row>
    <row r="73" spans="1:10" ht="15">
      <c r="A73" s="205"/>
      <c r="B73" s="195">
        <v>22</v>
      </c>
      <c r="C73" s="174">
        <v>600312</v>
      </c>
      <c r="D73" s="175" t="s">
        <v>9</v>
      </c>
      <c r="E73" s="354">
        <v>12655</v>
      </c>
      <c r="F73" s="354">
        <v>18000</v>
      </c>
      <c r="G73" s="209">
        <v>4343</v>
      </c>
      <c r="H73" s="176">
        <v>4330</v>
      </c>
      <c r="I73" s="209">
        <f t="shared" si="4"/>
        <v>16998</v>
      </c>
      <c r="J73" s="308">
        <f t="shared" si="5"/>
        <v>22330</v>
      </c>
    </row>
    <row r="74" spans="1:10" ht="15">
      <c r="A74" s="205"/>
      <c r="B74" s="195">
        <v>23</v>
      </c>
      <c r="C74" s="174">
        <v>600313</v>
      </c>
      <c r="D74" s="175" t="s">
        <v>417</v>
      </c>
      <c r="E74" s="354">
        <v>5181</v>
      </c>
      <c r="F74" s="354">
        <v>200</v>
      </c>
      <c r="G74" s="209">
        <v>3185</v>
      </c>
      <c r="H74" s="176">
        <v>2300</v>
      </c>
      <c r="I74" s="209">
        <f t="shared" si="4"/>
        <v>8366</v>
      </c>
      <c r="J74" s="308">
        <f t="shared" si="5"/>
        <v>2500</v>
      </c>
    </row>
    <row r="75" spans="1:10" ht="15">
      <c r="A75" s="205"/>
      <c r="B75" s="195">
        <v>24</v>
      </c>
      <c r="C75" s="174">
        <v>600330</v>
      </c>
      <c r="D75" s="175" t="s">
        <v>418</v>
      </c>
      <c r="E75" s="345"/>
      <c r="F75" s="346">
        <v>20</v>
      </c>
      <c r="G75" s="209"/>
      <c r="H75" s="176">
        <v>50</v>
      </c>
      <c r="I75" s="209">
        <f t="shared" si="4"/>
        <v>0</v>
      </c>
      <c r="J75" s="308">
        <f t="shared" si="5"/>
        <v>70</v>
      </c>
    </row>
    <row r="76" spans="1:10" ht="15">
      <c r="A76" s="205"/>
      <c r="B76" s="195">
        <v>25</v>
      </c>
      <c r="C76" s="174">
        <v>600331</v>
      </c>
      <c r="D76" s="175" t="s">
        <v>35</v>
      </c>
      <c r="E76" s="354">
        <v>2241</v>
      </c>
      <c r="F76" s="354">
        <v>1600</v>
      </c>
      <c r="G76" s="209"/>
      <c r="H76" s="176"/>
      <c r="I76" s="209">
        <f t="shared" si="4"/>
        <v>2241</v>
      </c>
      <c r="J76" s="308">
        <f t="shared" si="5"/>
        <v>1600</v>
      </c>
    </row>
    <row r="77" spans="1:10" ht="15">
      <c r="A77" s="205"/>
      <c r="B77" s="195">
        <v>26</v>
      </c>
      <c r="C77" s="174">
        <v>600348</v>
      </c>
      <c r="D77" s="175" t="s">
        <v>42</v>
      </c>
      <c r="E77" s="354">
        <v>6996</v>
      </c>
      <c r="F77" s="354">
        <v>8230</v>
      </c>
      <c r="G77" s="209"/>
      <c r="H77" s="176"/>
      <c r="I77" s="209">
        <f t="shared" si="4"/>
        <v>6996</v>
      </c>
      <c r="J77" s="308">
        <f t="shared" si="5"/>
        <v>8230</v>
      </c>
    </row>
    <row r="78" spans="1:10" ht="15">
      <c r="A78" s="205"/>
      <c r="B78" s="195">
        <v>27</v>
      </c>
      <c r="C78" s="203" t="s">
        <v>33</v>
      </c>
      <c r="D78" s="202" t="s">
        <v>419</v>
      </c>
      <c r="E78" s="354">
        <v>816</v>
      </c>
      <c r="F78" s="354">
        <v>1200</v>
      </c>
      <c r="G78" s="209">
        <v>60</v>
      </c>
      <c r="H78" s="176">
        <v>100</v>
      </c>
      <c r="I78" s="209">
        <f t="shared" si="4"/>
        <v>876</v>
      </c>
      <c r="J78" s="308">
        <f t="shared" si="5"/>
        <v>1300</v>
      </c>
    </row>
    <row r="79" spans="1:10" ht="15">
      <c r="A79" s="205"/>
      <c r="B79" s="195">
        <v>28</v>
      </c>
      <c r="C79" s="174" t="s">
        <v>13</v>
      </c>
      <c r="D79" s="175" t="s">
        <v>12</v>
      </c>
      <c r="E79" s="354">
        <v>10</v>
      </c>
      <c r="F79" s="354">
        <v>200</v>
      </c>
      <c r="G79" s="209"/>
      <c r="H79" s="176"/>
      <c r="I79" s="209">
        <f t="shared" si="4"/>
        <v>10</v>
      </c>
      <c r="J79" s="308">
        <f t="shared" si="5"/>
        <v>200</v>
      </c>
    </row>
    <row r="80" spans="1:10" ht="15">
      <c r="A80" s="205"/>
      <c r="B80" s="195">
        <v>29</v>
      </c>
      <c r="C80" s="203" t="s">
        <v>40</v>
      </c>
      <c r="D80" s="202" t="s">
        <v>420</v>
      </c>
      <c r="E80" s="354">
        <v>1285</v>
      </c>
      <c r="F80" s="354">
        <v>3720</v>
      </c>
      <c r="G80" s="209"/>
      <c r="H80" s="176"/>
      <c r="I80" s="209">
        <f t="shared" si="4"/>
        <v>1285</v>
      </c>
      <c r="J80" s="308">
        <f t="shared" si="5"/>
        <v>3720</v>
      </c>
    </row>
    <row r="81" spans="1:10" ht="15">
      <c r="A81" s="205"/>
      <c r="B81" s="195">
        <v>30</v>
      </c>
      <c r="C81" s="210" t="s">
        <v>15</v>
      </c>
      <c r="D81" s="211" t="s">
        <v>421</v>
      </c>
      <c r="E81" s="354">
        <v>11033</v>
      </c>
      <c r="F81" s="354">
        <v>14000</v>
      </c>
      <c r="G81" s="212">
        <v>3921</v>
      </c>
      <c r="H81" s="176">
        <v>4220</v>
      </c>
      <c r="I81" s="209">
        <f t="shared" si="4"/>
        <v>14954</v>
      </c>
      <c r="J81" s="308">
        <f t="shared" si="5"/>
        <v>18220</v>
      </c>
    </row>
    <row r="82" spans="1:10" ht="15">
      <c r="A82" s="205"/>
      <c r="B82" s="195">
        <v>31</v>
      </c>
      <c r="C82" s="174" t="s">
        <v>29</v>
      </c>
      <c r="D82" s="175" t="s">
        <v>28</v>
      </c>
      <c r="E82" s="354">
        <v>8195</v>
      </c>
      <c r="F82" s="354">
        <v>9090</v>
      </c>
      <c r="G82" s="209"/>
      <c r="H82" s="176"/>
      <c r="I82" s="209">
        <f t="shared" si="4"/>
        <v>8195</v>
      </c>
      <c r="J82" s="308">
        <f t="shared" si="5"/>
        <v>9090</v>
      </c>
    </row>
    <row r="83" spans="1:10" ht="15">
      <c r="A83" s="205"/>
      <c r="B83" s="195">
        <v>32</v>
      </c>
      <c r="C83" s="203" t="s">
        <v>27</v>
      </c>
      <c r="D83" s="202" t="s">
        <v>422</v>
      </c>
      <c r="E83" s="354">
        <v>10794</v>
      </c>
      <c r="F83" s="354">
        <v>14070</v>
      </c>
      <c r="G83" s="209"/>
      <c r="H83" s="176"/>
      <c r="I83" s="209">
        <f t="shared" si="4"/>
        <v>10794</v>
      </c>
      <c r="J83" s="308">
        <f t="shared" si="5"/>
        <v>14070</v>
      </c>
    </row>
    <row r="84" spans="1:10" ht="15">
      <c r="A84" s="205"/>
      <c r="B84" s="195">
        <v>33</v>
      </c>
      <c r="C84" s="203" t="s">
        <v>21</v>
      </c>
      <c r="D84" s="202" t="s">
        <v>423</v>
      </c>
      <c r="E84" s="354">
        <v>4603</v>
      </c>
      <c r="F84" s="354">
        <v>5850</v>
      </c>
      <c r="G84" s="209"/>
      <c r="H84" s="176"/>
      <c r="I84" s="209">
        <f t="shared" si="4"/>
        <v>4603</v>
      </c>
      <c r="J84" s="308">
        <f t="shared" si="5"/>
        <v>5850</v>
      </c>
    </row>
    <row r="85" spans="1:10" ht="15">
      <c r="A85" s="205"/>
      <c r="B85" s="195">
        <v>34</v>
      </c>
      <c r="C85" s="203" t="s">
        <v>11</v>
      </c>
      <c r="D85" s="202" t="s">
        <v>424</v>
      </c>
      <c r="E85" s="354">
        <v>19157</v>
      </c>
      <c r="F85" s="354">
        <v>25350</v>
      </c>
      <c r="G85" s="209">
        <v>4343</v>
      </c>
      <c r="H85" s="176">
        <v>4320</v>
      </c>
      <c r="I85" s="209">
        <f t="shared" si="4"/>
        <v>23500</v>
      </c>
      <c r="J85" s="308">
        <f t="shared" si="5"/>
        <v>29670</v>
      </c>
    </row>
    <row r="86" spans="1:10" ht="25.5">
      <c r="A86" s="205"/>
      <c r="B86" s="195">
        <v>35</v>
      </c>
      <c r="C86" s="203" t="s">
        <v>30</v>
      </c>
      <c r="D86" s="202" t="s">
        <v>425</v>
      </c>
      <c r="E86" s="354">
        <v>15441</v>
      </c>
      <c r="F86" s="354">
        <v>24500</v>
      </c>
      <c r="G86" s="209">
        <v>4343</v>
      </c>
      <c r="H86" s="176">
        <v>4320</v>
      </c>
      <c r="I86" s="209">
        <f t="shared" si="4"/>
        <v>19784</v>
      </c>
      <c r="J86" s="308">
        <f t="shared" si="5"/>
        <v>28820</v>
      </c>
    </row>
    <row r="87" spans="1:10" ht="15">
      <c r="A87" s="205"/>
      <c r="B87" s="195">
        <v>36</v>
      </c>
      <c r="C87" s="203" t="s">
        <v>26</v>
      </c>
      <c r="D87" s="202" t="s">
        <v>426</v>
      </c>
      <c r="E87" s="354">
        <v>6646</v>
      </c>
      <c r="F87" s="354">
        <v>8000</v>
      </c>
      <c r="G87" s="209">
        <v>3947</v>
      </c>
      <c r="H87" s="176">
        <v>4220</v>
      </c>
      <c r="I87" s="209">
        <f t="shared" si="4"/>
        <v>10593</v>
      </c>
      <c r="J87" s="308">
        <f t="shared" si="5"/>
        <v>12220</v>
      </c>
    </row>
    <row r="88" spans="1:10" ht="15">
      <c r="A88" s="205"/>
      <c r="B88" s="195">
        <v>37</v>
      </c>
      <c r="C88" s="174" t="s">
        <v>22</v>
      </c>
      <c r="D88" s="175" t="s">
        <v>427</v>
      </c>
      <c r="E88" s="354">
        <v>50</v>
      </c>
      <c r="F88" s="354">
        <v>200</v>
      </c>
      <c r="G88" s="209">
        <v>4357</v>
      </c>
      <c r="H88" s="176">
        <v>4320</v>
      </c>
      <c r="I88" s="209">
        <f t="shared" si="4"/>
        <v>4407</v>
      </c>
      <c r="J88" s="308">
        <f t="shared" si="5"/>
        <v>4520</v>
      </c>
    </row>
    <row r="89" spans="1:10" ht="15">
      <c r="A89" s="205"/>
      <c r="B89" s="195">
        <v>38</v>
      </c>
      <c r="C89" s="174" t="s">
        <v>39</v>
      </c>
      <c r="D89" s="175" t="s">
        <v>38</v>
      </c>
      <c r="E89" s="354">
        <v>9354</v>
      </c>
      <c r="F89" s="354">
        <v>12500</v>
      </c>
      <c r="G89" s="209">
        <v>25</v>
      </c>
      <c r="H89" s="176">
        <v>70</v>
      </c>
      <c r="I89" s="209">
        <f t="shared" si="4"/>
        <v>9379</v>
      </c>
      <c r="J89" s="308">
        <f t="shared" si="5"/>
        <v>12570</v>
      </c>
    </row>
    <row r="90" spans="1:10" ht="25.5">
      <c r="A90" s="205"/>
      <c r="B90" s="349">
        <v>39</v>
      </c>
      <c r="C90" s="174" t="s">
        <v>45</v>
      </c>
      <c r="D90" s="175" t="s">
        <v>428</v>
      </c>
      <c r="E90" s="354">
        <v>4677</v>
      </c>
      <c r="F90" s="354">
        <v>1000</v>
      </c>
      <c r="G90" s="209">
        <v>3367</v>
      </c>
      <c r="H90" s="176">
        <v>4010</v>
      </c>
      <c r="I90" s="209">
        <f t="shared" si="4"/>
        <v>8044</v>
      </c>
      <c r="J90" s="308">
        <f t="shared" si="5"/>
        <v>5010</v>
      </c>
    </row>
    <row r="91" spans="1:10" ht="15">
      <c r="A91" s="205"/>
      <c r="B91" s="262">
        <v>40</v>
      </c>
      <c r="C91" s="268" t="s">
        <v>499</v>
      </c>
      <c r="D91" s="347" t="s">
        <v>500</v>
      </c>
      <c r="E91" s="355"/>
      <c r="F91" s="355">
        <v>600</v>
      </c>
      <c r="G91" s="264"/>
      <c r="H91" s="348"/>
      <c r="I91" s="209">
        <f t="shared" si="4"/>
        <v>0</v>
      </c>
      <c r="J91" s="308">
        <f t="shared" si="5"/>
        <v>600</v>
      </c>
    </row>
    <row r="92" spans="1:11" ht="16.5" thickBot="1">
      <c r="A92" s="205"/>
      <c r="B92" s="238"/>
      <c r="C92" s="239"/>
      <c r="D92" s="240" t="s">
        <v>197</v>
      </c>
      <c r="E92" s="356">
        <f aca="true" t="shared" si="6" ref="E92:J92">SUM(E52:E91)</f>
        <v>313658</v>
      </c>
      <c r="F92" s="356">
        <f t="shared" si="6"/>
        <v>436320</v>
      </c>
      <c r="G92" s="356">
        <f t="shared" si="6"/>
        <v>69754</v>
      </c>
      <c r="H92" s="356">
        <f t="shared" si="6"/>
        <v>65415</v>
      </c>
      <c r="I92" s="356">
        <f t="shared" si="6"/>
        <v>383412</v>
      </c>
      <c r="J92" s="356">
        <f t="shared" si="6"/>
        <v>501735</v>
      </c>
      <c r="K92" s="280"/>
    </row>
    <row r="93" spans="1:10" ht="18.75">
      <c r="A93" s="205"/>
      <c r="B93" s="463" t="s">
        <v>357</v>
      </c>
      <c r="C93" s="462"/>
      <c r="D93" s="462"/>
      <c r="E93" s="462"/>
      <c r="F93" s="462"/>
      <c r="G93" s="462"/>
      <c r="H93" s="462"/>
      <c r="I93" s="462"/>
      <c r="J93" s="462"/>
    </row>
    <row r="94" spans="1:10" ht="18.75">
      <c r="A94" s="195"/>
      <c r="B94" s="444" t="s">
        <v>358</v>
      </c>
      <c r="C94" s="445"/>
      <c r="D94" s="445"/>
      <c r="E94" s="445"/>
      <c r="F94" s="445"/>
      <c r="G94" s="445"/>
      <c r="H94" s="445"/>
      <c r="I94" s="445"/>
      <c r="J94" s="445"/>
    </row>
    <row r="95" spans="1:10" ht="15.75">
      <c r="A95" s="195"/>
      <c r="B95" s="224"/>
      <c r="C95" s="455" t="s">
        <v>339</v>
      </c>
      <c r="D95" s="456"/>
      <c r="E95" s="197"/>
      <c r="F95" s="197"/>
      <c r="G95" s="197"/>
      <c r="H95" s="197"/>
      <c r="I95" s="197"/>
      <c r="J95" s="305"/>
    </row>
    <row r="96" spans="1:10" ht="12.75">
      <c r="A96" s="200"/>
      <c r="B96" s="225"/>
      <c r="E96" s="173"/>
      <c r="F96" s="173"/>
      <c r="G96" s="173"/>
      <c r="H96" s="189"/>
      <c r="I96" s="189"/>
      <c r="J96" s="309"/>
    </row>
    <row r="97" spans="1:10" ht="15">
      <c r="A97" s="200"/>
      <c r="B97" s="225">
        <v>1</v>
      </c>
      <c r="C97" s="198" t="s">
        <v>505</v>
      </c>
      <c r="D97" s="175" t="s">
        <v>506</v>
      </c>
      <c r="E97" s="173"/>
      <c r="F97" s="173"/>
      <c r="G97" s="189"/>
      <c r="H97" s="189">
        <v>53</v>
      </c>
      <c r="I97" s="189">
        <f>SUM(G97)</f>
        <v>0</v>
      </c>
      <c r="J97" s="309">
        <f>SUM(H97)</f>
        <v>53</v>
      </c>
    </row>
    <row r="98" spans="1:10" ht="15">
      <c r="A98" s="200"/>
      <c r="B98" s="225">
        <v>2</v>
      </c>
      <c r="C98" s="198" t="s">
        <v>63</v>
      </c>
      <c r="D98" s="175" t="s">
        <v>62</v>
      </c>
      <c r="E98" s="173"/>
      <c r="F98" s="173"/>
      <c r="G98" s="189"/>
      <c r="H98" s="189">
        <v>5</v>
      </c>
      <c r="I98" s="189">
        <f aca="true" t="shared" si="7" ref="I98:I103">SUM(G98)</f>
        <v>0</v>
      </c>
      <c r="J98" s="309">
        <f aca="true" t="shared" si="8" ref="J98:J103">SUM(H98)</f>
        <v>5</v>
      </c>
    </row>
    <row r="99" spans="1:10" ht="15">
      <c r="A99" s="200"/>
      <c r="B99" s="225">
        <v>3</v>
      </c>
      <c r="C99" s="198" t="s">
        <v>65</v>
      </c>
      <c r="D99" s="175" t="s">
        <v>64</v>
      </c>
      <c r="E99" s="173"/>
      <c r="F99" s="173"/>
      <c r="G99" s="189"/>
      <c r="H99" s="189">
        <v>5</v>
      </c>
      <c r="I99" s="189">
        <f t="shared" si="7"/>
        <v>0</v>
      </c>
      <c r="J99" s="309">
        <f t="shared" si="8"/>
        <v>5</v>
      </c>
    </row>
    <row r="100" spans="1:10" ht="25.5">
      <c r="A100" s="200"/>
      <c r="B100" s="225">
        <v>4</v>
      </c>
      <c r="C100" s="198" t="s">
        <v>60</v>
      </c>
      <c r="D100" s="175" t="s">
        <v>429</v>
      </c>
      <c r="E100" s="173"/>
      <c r="F100" s="173"/>
      <c r="G100" s="189">
        <v>210</v>
      </c>
      <c r="H100" s="189">
        <v>300</v>
      </c>
      <c r="I100" s="189">
        <f t="shared" si="7"/>
        <v>210</v>
      </c>
      <c r="J100" s="309">
        <f t="shared" si="8"/>
        <v>300</v>
      </c>
    </row>
    <row r="101" spans="1:10" ht="12.75">
      <c r="A101" s="195"/>
      <c r="B101" s="224">
        <v>5</v>
      </c>
      <c r="C101" s="2" t="s">
        <v>70</v>
      </c>
      <c r="D101" s="2" t="s">
        <v>69</v>
      </c>
      <c r="E101" s="173"/>
      <c r="F101" s="173"/>
      <c r="G101" s="189"/>
      <c r="H101" s="189">
        <v>38</v>
      </c>
      <c r="I101" s="189">
        <f t="shared" si="7"/>
        <v>0</v>
      </c>
      <c r="J101" s="309">
        <f t="shared" si="8"/>
        <v>38</v>
      </c>
    </row>
    <row r="102" spans="1:10" ht="15">
      <c r="A102" s="195"/>
      <c r="B102" s="224">
        <v>6</v>
      </c>
      <c r="C102" s="198" t="s">
        <v>52</v>
      </c>
      <c r="D102" s="175" t="s">
        <v>498</v>
      </c>
      <c r="E102" s="173"/>
      <c r="F102" s="173"/>
      <c r="G102" s="189">
        <v>2</v>
      </c>
      <c r="H102" s="189">
        <v>15</v>
      </c>
      <c r="I102" s="189">
        <f t="shared" si="7"/>
        <v>2</v>
      </c>
      <c r="J102" s="309">
        <f t="shared" si="8"/>
        <v>15</v>
      </c>
    </row>
    <row r="103" spans="1:10" ht="14.25">
      <c r="A103" s="207"/>
      <c r="B103" s="226"/>
      <c r="C103" s="208" t="s">
        <v>340</v>
      </c>
      <c r="D103" s="208"/>
      <c r="E103" s="177"/>
      <c r="F103" s="177"/>
      <c r="G103" s="190">
        <f>SUM(G97:G102)</f>
        <v>212</v>
      </c>
      <c r="H103" s="190">
        <f>SUM(H97:H102)</f>
        <v>416</v>
      </c>
      <c r="I103" s="190">
        <f t="shared" si="7"/>
        <v>212</v>
      </c>
      <c r="J103" s="310">
        <f t="shared" si="8"/>
        <v>416</v>
      </c>
    </row>
    <row r="104" spans="1:10" ht="15">
      <c r="A104" s="195"/>
      <c r="B104" s="224"/>
      <c r="C104" s="206"/>
      <c r="D104" s="275" t="s">
        <v>374</v>
      </c>
      <c r="E104" s="276"/>
      <c r="F104" s="276"/>
      <c r="G104" s="173"/>
      <c r="H104" s="189"/>
      <c r="I104" s="189"/>
      <c r="J104" s="309"/>
    </row>
    <row r="105" spans="1:10" ht="12.75">
      <c r="A105" s="195"/>
      <c r="B105" s="224">
        <v>1</v>
      </c>
      <c r="C105" s="2" t="s">
        <v>48</v>
      </c>
      <c r="D105" s="2" t="s">
        <v>47</v>
      </c>
      <c r="E105" s="173"/>
      <c r="F105" s="173"/>
      <c r="G105" s="189">
        <v>505</v>
      </c>
      <c r="H105" s="189">
        <v>500</v>
      </c>
      <c r="I105" s="189">
        <f>SUM(G105)</f>
        <v>505</v>
      </c>
      <c r="J105" s="309">
        <f>SUM(H105)</f>
        <v>500</v>
      </c>
    </row>
    <row r="106" spans="1:10" ht="12.75">
      <c r="A106" s="195"/>
      <c r="B106" s="224">
        <v>2</v>
      </c>
      <c r="C106" s="2" t="s">
        <v>13</v>
      </c>
      <c r="D106" s="2" t="s">
        <v>12</v>
      </c>
      <c r="E106" s="173"/>
      <c r="F106" s="173"/>
      <c r="G106" s="189"/>
      <c r="H106" s="189">
        <v>3120</v>
      </c>
      <c r="I106" s="189">
        <f aca="true" t="shared" si="9" ref="I106:I112">SUM(G106)</f>
        <v>0</v>
      </c>
      <c r="J106" s="309">
        <f aca="true" t="shared" si="10" ref="J106:J114">SUM(H106)</f>
        <v>3120</v>
      </c>
    </row>
    <row r="107" spans="1:10" ht="15">
      <c r="A107" s="195"/>
      <c r="B107" s="224">
        <v>3</v>
      </c>
      <c r="C107" s="198" t="s">
        <v>46</v>
      </c>
      <c r="D107" s="175" t="s">
        <v>401</v>
      </c>
      <c r="E107" s="173"/>
      <c r="F107" s="173"/>
      <c r="G107" s="189">
        <v>1115</v>
      </c>
      <c r="H107" s="189">
        <v>550</v>
      </c>
      <c r="I107" s="189">
        <f t="shared" si="9"/>
        <v>1115</v>
      </c>
      <c r="J107" s="309">
        <f t="shared" si="10"/>
        <v>550</v>
      </c>
    </row>
    <row r="108" spans="1:10" ht="15">
      <c r="A108" s="195"/>
      <c r="B108" s="224">
        <v>4</v>
      </c>
      <c r="C108" s="198" t="s">
        <v>515</v>
      </c>
      <c r="D108" s="175" t="s">
        <v>517</v>
      </c>
      <c r="E108" s="173"/>
      <c r="F108" s="173"/>
      <c r="G108" s="189"/>
      <c r="H108" s="189">
        <v>2</v>
      </c>
      <c r="I108" s="189">
        <f t="shared" si="9"/>
        <v>0</v>
      </c>
      <c r="J108" s="309">
        <f t="shared" si="10"/>
        <v>2</v>
      </c>
    </row>
    <row r="109" spans="1:10" ht="25.5">
      <c r="A109" s="195"/>
      <c r="B109" s="224">
        <v>5</v>
      </c>
      <c r="C109" s="198" t="s">
        <v>58</v>
      </c>
      <c r="D109" s="175" t="s">
        <v>403</v>
      </c>
      <c r="E109" s="173"/>
      <c r="F109" s="173"/>
      <c r="G109" s="189"/>
      <c r="H109" s="189">
        <v>100</v>
      </c>
      <c r="I109" s="189">
        <f t="shared" si="9"/>
        <v>0</v>
      </c>
      <c r="J109" s="309">
        <f t="shared" si="10"/>
        <v>100</v>
      </c>
    </row>
    <row r="110" spans="1:10" ht="25.5">
      <c r="A110" s="195"/>
      <c r="B110" s="224">
        <v>6</v>
      </c>
      <c r="C110" s="174" t="s">
        <v>54</v>
      </c>
      <c r="D110" s="175" t="s">
        <v>409</v>
      </c>
      <c r="E110" s="173"/>
      <c r="F110" s="173"/>
      <c r="G110" s="189">
        <v>34</v>
      </c>
      <c r="H110" s="189">
        <v>15</v>
      </c>
      <c r="I110" s="189">
        <f t="shared" si="9"/>
        <v>34</v>
      </c>
      <c r="J110" s="309">
        <f t="shared" si="10"/>
        <v>15</v>
      </c>
    </row>
    <row r="111" spans="1:10" ht="25.5">
      <c r="A111" s="195"/>
      <c r="B111" s="224">
        <v>7</v>
      </c>
      <c r="C111" s="174" t="s">
        <v>49</v>
      </c>
      <c r="D111" s="175" t="s">
        <v>430</v>
      </c>
      <c r="E111" s="173"/>
      <c r="F111" s="173"/>
      <c r="G111" s="189">
        <v>3563</v>
      </c>
      <c r="H111" s="189">
        <v>6000</v>
      </c>
      <c r="I111" s="189">
        <f t="shared" si="9"/>
        <v>3563</v>
      </c>
      <c r="J111" s="309">
        <f t="shared" si="10"/>
        <v>6000</v>
      </c>
    </row>
    <row r="112" spans="1:13" ht="25.5">
      <c r="A112" s="200"/>
      <c r="B112" s="225">
        <v>8</v>
      </c>
      <c r="C112" s="198" t="s">
        <v>519</v>
      </c>
      <c r="D112" s="175" t="s">
        <v>520</v>
      </c>
      <c r="E112" s="173"/>
      <c r="F112" s="173"/>
      <c r="G112" s="189"/>
      <c r="H112" s="189">
        <v>940</v>
      </c>
      <c r="I112" s="189">
        <f t="shared" si="9"/>
        <v>0</v>
      </c>
      <c r="J112" s="309">
        <f t="shared" si="10"/>
        <v>940</v>
      </c>
      <c r="K112" s="10"/>
      <c r="L112" s="10"/>
      <c r="M112" s="10"/>
    </row>
    <row r="113" spans="1:13" ht="15.75" customHeight="1">
      <c r="A113" s="195"/>
      <c r="B113" s="224"/>
      <c r="C113" s="440" t="s">
        <v>341</v>
      </c>
      <c r="D113" s="441"/>
      <c r="E113" s="173"/>
      <c r="F113" s="173"/>
      <c r="G113" s="190">
        <f>SUM(G105:G112)</f>
        <v>5217</v>
      </c>
      <c r="H113" s="190">
        <f>SUM(H105:H112)</f>
        <v>11227</v>
      </c>
      <c r="I113" s="190">
        <f>SUM(I105:I112)</f>
        <v>5217</v>
      </c>
      <c r="J113" s="310">
        <f t="shared" si="10"/>
        <v>11227</v>
      </c>
      <c r="K113" s="10"/>
      <c r="L113" s="10"/>
      <c r="M113" s="10"/>
    </row>
    <row r="114" spans="1:13" ht="15.75" customHeight="1" thickBot="1">
      <c r="A114" s="195"/>
      <c r="B114" s="251"/>
      <c r="C114" s="239"/>
      <c r="D114" s="240" t="s">
        <v>197</v>
      </c>
      <c r="E114" s="252"/>
      <c r="F114" s="252"/>
      <c r="G114" s="253">
        <f>SUM(G113,G103)</f>
        <v>5429</v>
      </c>
      <c r="H114" s="253">
        <f>SUM(H113,H103)</f>
        <v>11643</v>
      </c>
      <c r="I114" s="253">
        <f>SUM(I113,I103)</f>
        <v>5429</v>
      </c>
      <c r="J114" s="307">
        <f t="shared" si="10"/>
        <v>11643</v>
      </c>
      <c r="K114" s="10"/>
      <c r="L114" s="10"/>
      <c r="M114" s="10"/>
    </row>
    <row r="115" spans="1:10" ht="26.25" customHeight="1">
      <c r="A115" s="459" t="s">
        <v>359</v>
      </c>
      <c r="B115" s="460"/>
      <c r="C115" s="460"/>
      <c r="D115" s="460"/>
      <c r="E115" s="460"/>
      <c r="F115" s="460"/>
      <c r="G115" s="460"/>
      <c r="H115" s="460"/>
      <c r="I115" s="460"/>
      <c r="J115" s="460"/>
    </row>
    <row r="116" spans="1:10" ht="14.25" customHeight="1">
      <c r="A116" s="195"/>
      <c r="B116" s="224">
        <v>1</v>
      </c>
      <c r="C116" s="2" t="s">
        <v>33</v>
      </c>
      <c r="D116" s="2" t="s">
        <v>435</v>
      </c>
      <c r="E116" s="189">
        <v>49</v>
      </c>
      <c r="F116" s="189">
        <v>200</v>
      </c>
      <c r="G116" s="209">
        <v>30</v>
      </c>
      <c r="H116" s="189">
        <v>50</v>
      </c>
      <c r="I116" s="176">
        <f>SUM(E116,G116)</f>
        <v>79</v>
      </c>
      <c r="J116" s="306">
        <f>SUM(F116,H116)</f>
        <v>250</v>
      </c>
    </row>
    <row r="117" spans="1:10" ht="14.25" customHeight="1">
      <c r="A117" s="195"/>
      <c r="B117" s="224">
        <v>2</v>
      </c>
      <c r="C117" s="174">
        <v>320810</v>
      </c>
      <c r="D117" s="175" t="s">
        <v>18</v>
      </c>
      <c r="E117" s="189">
        <v>54</v>
      </c>
      <c r="F117" s="189">
        <v>200</v>
      </c>
      <c r="G117" s="209"/>
      <c r="H117" s="189">
        <v>50</v>
      </c>
      <c r="I117" s="176">
        <f aca="true" t="shared" si="11" ref="I117:I159">SUM(E117,G117)</f>
        <v>54</v>
      </c>
      <c r="J117" s="306">
        <f aca="true" t="shared" si="12" ref="J117:J159">SUM(F117,H117)</f>
        <v>250</v>
      </c>
    </row>
    <row r="118" spans="1:10" ht="14.25" customHeight="1">
      <c r="A118" s="195"/>
      <c r="B118" s="224">
        <v>3</v>
      </c>
      <c r="C118" s="174">
        <v>320811</v>
      </c>
      <c r="D118" s="175" t="s">
        <v>17</v>
      </c>
      <c r="E118" s="189">
        <v>1450</v>
      </c>
      <c r="F118" s="189">
        <v>700</v>
      </c>
      <c r="G118" s="209">
        <v>28</v>
      </c>
      <c r="H118" s="189">
        <v>100</v>
      </c>
      <c r="I118" s="176">
        <f t="shared" si="11"/>
        <v>1478</v>
      </c>
      <c r="J118" s="306">
        <f t="shared" si="12"/>
        <v>800</v>
      </c>
    </row>
    <row r="119" spans="1:10" ht="14.25" customHeight="1">
      <c r="A119" s="195"/>
      <c r="B119" s="224">
        <v>4</v>
      </c>
      <c r="C119" s="174">
        <v>320812</v>
      </c>
      <c r="D119" s="175" t="s">
        <v>431</v>
      </c>
      <c r="E119" s="189">
        <v>33</v>
      </c>
      <c r="F119" s="189">
        <v>30</v>
      </c>
      <c r="G119" s="209"/>
      <c r="H119" s="189">
        <v>5</v>
      </c>
      <c r="I119" s="176">
        <f t="shared" si="11"/>
        <v>33</v>
      </c>
      <c r="J119" s="306">
        <f t="shared" si="12"/>
        <v>35</v>
      </c>
    </row>
    <row r="120" spans="1:10" ht="14.25" customHeight="1">
      <c r="A120" s="195"/>
      <c r="B120" s="224">
        <v>5</v>
      </c>
      <c r="C120" s="174">
        <v>320816</v>
      </c>
      <c r="D120" s="175" t="s">
        <v>432</v>
      </c>
      <c r="E120" s="189">
        <v>96</v>
      </c>
      <c r="F120" s="189">
        <v>140</v>
      </c>
      <c r="G120" s="209"/>
      <c r="H120" s="189"/>
      <c r="I120" s="176">
        <f t="shared" si="11"/>
        <v>96</v>
      </c>
      <c r="J120" s="306">
        <f t="shared" si="12"/>
        <v>140</v>
      </c>
    </row>
    <row r="121" spans="1:10" ht="14.25" customHeight="1">
      <c r="A121" s="195"/>
      <c r="B121" s="224">
        <v>6</v>
      </c>
      <c r="C121" s="174">
        <v>600011</v>
      </c>
      <c r="D121" s="175" t="s">
        <v>44</v>
      </c>
      <c r="E121" s="189">
        <v>312</v>
      </c>
      <c r="F121" s="189">
        <v>70</v>
      </c>
      <c r="G121" s="209">
        <v>30</v>
      </c>
      <c r="H121" s="189">
        <v>110</v>
      </c>
      <c r="I121" s="176">
        <f t="shared" si="11"/>
        <v>342</v>
      </c>
      <c r="J121" s="306">
        <f t="shared" si="12"/>
        <v>180</v>
      </c>
    </row>
    <row r="122" spans="1:10" ht="14.25" customHeight="1">
      <c r="A122" s="195"/>
      <c r="B122" s="224">
        <v>7</v>
      </c>
      <c r="C122" s="174">
        <v>600012</v>
      </c>
      <c r="D122" s="175" t="s">
        <v>43</v>
      </c>
      <c r="E122" s="189">
        <v>559</v>
      </c>
      <c r="F122" s="189">
        <v>800</v>
      </c>
      <c r="G122" s="209">
        <v>477</v>
      </c>
      <c r="H122" s="189">
        <v>700</v>
      </c>
      <c r="I122" s="176">
        <f t="shared" si="11"/>
        <v>1036</v>
      </c>
      <c r="J122" s="306">
        <f t="shared" si="12"/>
        <v>1500</v>
      </c>
    </row>
    <row r="123" spans="1:10" ht="14.25" customHeight="1">
      <c r="A123" s="195"/>
      <c r="B123" s="224">
        <v>8</v>
      </c>
      <c r="C123" s="174">
        <v>600015</v>
      </c>
      <c r="D123" s="175" t="s">
        <v>41</v>
      </c>
      <c r="E123" s="189">
        <v>392</v>
      </c>
      <c r="F123" s="189">
        <v>300</v>
      </c>
      <c r="G123" s="209">
        <v>301</v>
      </c>
      <c r="H123" s="189">
        <v>165</v>
      </c>
      <c r="I123" s="176">
        <f t="shared" si="11"/>
        <v>693</v>
      </c>
      <c r="J123" s="306">
        <f t="shared" si="12"/>
        <v>465</v>
      </c>
    </row>
    <row r="124" spans="1:10" ht="14.25" customHeight="1">
      <c r="A124" s="195"/>
      <c r="B124" s="224">
        <v>9</v>
      </c>
      <c r="C124" s="174">
        <v>600016</v>
      </c>
      <c r="D124" s="175" t="s">
        <v>412</v>
      </c>
      <c r="E124" s="189">
        <v>305</v>
      </c>
      <c r="F124" s="189">
        <v>500</v>
      </c>
      <c r="G124" s="209">
        <v>143</v>
      </c>
      <c r="H124" s="189">
        <v>200</v>
      </c>
      <c r="I124" s="176">
        <f t="shared" si="11"/>
        <v>448</v>
      </c>
      <c r="J124" s="306">
        <f t="shared" si="12"/>
        <v>700</v>
      </c>
    </row>
    <row r="125" spans="1:10" ht="14.25" customHeight="1">
      <c r="A125" s="195"/>
      <c r="B125" s="224">
        <v>10</v>
      </c>
      <c r="C125" s="174">
        <v>600022</v>
      </c>
      <c r="D125" s="175" t="s">
        <v>37</v>
      </c>
      <c r="E125" s="189">
        <v>33</v>
      </c>
      <c r="F125" s="189">
        <v>20</v>
      </c>
      <c r="G125" s="209"/>
      <c r="H125" s="189"/>
      <c r="I125" s="176">
        <f t="shared" si="11"/>
        <v>33</v>
      </c>
      <c r="J125" s="306">
        <f t="shared" si="12"/>
        <v>20</v>
      </c>
    </row>
    <row r="126" spans="1:10" ht="14.25" customHeight="1">
      <c r="A126" s="195"/>
      <c r="B126" s="224">
        <v>11</v>
      </c>
      <c r="C126" s="174">
        <v>600023</v>
      </c>
      <c r="D126" s="175" t="s">
        <v>36</v>
      </c>
      <c r="E126" s="189">
        <v>233</v>
      </c>
      <c r="F126" s="189">
        <v>500</v>
      </c>
      <c r="G126" s="209">
        <v>194</v>
      </c>
      <c r="H126" s="189">
        <v>780</v>
      </c>
      <c r="I126" s="176">
        <f t="shared" si="11"/>
        <v>427</v>
      </c>
      <c r="J126" s="306">
        <f t="shared" si="12"/>
        <v>1280</v>
      </c>
    </row>
    <row r="127" spans="1:10" ht="14.25" customHeight="1">
      <c r="A127" s="195"/>
      <c r="B127" s="224">
        <v>12</v>
      </c>
      <c r="C127" s="174">
        <v>600051</v>
      </c>
      <c r="D127" s="175" t="s">
        <v>414</v>
      </c>
      <c r="E127" s="189">
        <v>1432</v>
      </c>
      <c r="F127" s="189">
        <v>1700</v>
      </c>
      <c r="G127" s="209">
        <v>1127</v>
      </c>
      <c r="H127" s="189">
        <v>1500</v>
      </c>
      <c r="I127" s="176">
        <f t="shared" si="11"/>
        <v>2559</v>
      </c>
      <c r="J127" s="306">
        <f t="shared" si="12"/>
        <v>3200</v>
      </c>
    </row>
    <row r="128" spans="1:10" ht="14.25" customHeight="1">
      <c r="A128" s="195"/>
      <c r="B128" s="224">
        <v>13</v>
      </c>
      <c r="C128" s="174">
        <v>600055</v>
      </c>
      <c r="D128" s="175" t="s">
        <v>415</v>
      </c>
      <c r="E128" s="189">
        <v>77</v>
      </c>
      <c r="F128" s="189">
        <v>60</v>
      </c>
      <c r="G128" s="209">
        <v>217</v>
      </c>
      <c r="H128" s="189">
        <v>60</v>
      </c>
      <c r="I128" s="176">
        <f t="shared" si="11"/>
        <v>294</v>
      </c>
      <c r="J128" s="306">
        <f t="shared" si="12"/>
        <v>120</v>
      </c>
    </row>
    <row r="129" spans="1:10" ht="14.25" customHeight="1">
      <c r="A129" s="195"/>
      <c r="B129" s="224">
        <v>14</v>
      </c>
      <c r="C129" s="174">
        <v>600071</v>
      </c>
      <c r="D129" s="175" t="s">
        <v>34</v>
      </c>
      <c r="E129" s="189">
        <v>1116</v>
      </c>
      <c r="F129" s="189">
        <v>400</v>
      </c>
      <c r="G129" s="209">
        <v>1337</v>
      </c>
      <c r="H129" s="189">
        <v>1306</v>
      </c>
      <c r="I129" s="176">
        <f t="shared" si="11"/>
        <v>2453</v>
      </c>
      <c r="J129" s="306">
        <f t="shared" si="12"/>
        <v>1706</v>
      </c>
    </row>
    <row r="130" spans="1:10" ht="14.25" customHeight="1">
      <c r="A130" s="195"/>
      <c r="B130" s="224">
        <v>15</v>
      </c>
      <c r="C130" s="174">
        <v>600101</v>
      </c>
      <c r="D130" s="175" t="s">
        <v>32</v>
      </c>
      <c r="E130" s="189">
        <v>1392</v>
      </c>
      <c r="F130" s="189">
        <v>1600</v>
      </c>
      <c r="G130" s="209">
        <v>772</v>
      </c>
      <c r="H130" s="189">
        <v>600</v>
      </c>
      <c r="I130" s="176">
        <f t="shared" si="11"/>
        <v>2164</v>
      </c>
      <c r="J130" s="306">
        <f t="shared" si="12"/>
        <v>2200</v>
      </c>
    </row>
    <row r="131" spans="1:10" ht="14.25" customHeight="1">
      <c r="A131" s="195"/>
      <c r="B131" s="224">
        <v>16</v>
      </c>
      <c r="C131" s="174">
        <v>600103</v>
      </c>
      <c r="D131" s="175" t="s">
        <v>31</v>
      </c>
      <c r="E131" s="189">
        <v>3477</v>
      </c>
      <c r="F131" s="189">
        <v>2000</v>
      </c>
      <c r="G131" s="209">
        <v>2510</v>
      </c>
      <c r="H131" s="189">
        <v>1065</v>
      </c>
      <c r="I131" s="176">
        <f t="shared" si="11"/>
        <v>5987</v>
      </c>
      <c r="J131" s="306">
        <f t="shared" si="12"/>
        <v>3065</v>
      </c>
    </row>
    <row r="132" spans="1:10" ht="14.25" customHeight="1">
      <c r="A132" s="195"/>
      <c r="B132" s="224">
        <v>17</v>
      </c>
      <c r="C132" s="174">
        <v>600111</v>
      </c>
      <c r="D132" s="175" t="s">
        <v>25</v>
      </c>
      <c r="E132" s="189">
        <v>101</v>
      </c>
      <c r="F132" s="189">
        <v>100</v>
      </c>
      <c r="G132" s="209">
        <v>670</v>
      </c>
      <c r="H132" s="189">
        <v>1445</v>
      </c>
      <c r="I132" s="176">
        <f t="shared" si="11"/>
        <v>771</v>
      </c>
      <c r="J132" s="306">
        <f t="shared" si="12"/>
        <v>1545</v>
      </c>
    </row>
    <row r="133" spans="1:10" ht="18" customHeight="1">
      <c r="A133" s="195"/>
      <c r="B133" s="224">
        <v>18</v>
      </c>
      <c r="C133" s="174">
        <v>600112</v>
      </c>
      <c r="D133" s="175" t="s">
        <v>24</v>
      </c>
      <c r="E133" s="189">
        <v>2665</v>
      </c>
      <c r="F133" s="189">
        <v>2200</v>
      </c>
      <c r="G133" s="209">
        <v>2778</v>
      </c>
      <c r="H133" s="189">
        <v>3100</v>
      </c>
      <c r="I133" s="176">
        <f t="shared" si="11"/>
        <v>5443</v>
      </c>
      <c r="J133" s="306">
        <f t="shared" si="12"/>
        <v>5300</v>
      </c>
    </row>
    <row r="134" spans="1:10" ht="12.75" customHeight="1">
      <c r="A134" s="195"/>
      <c r="B134" s="224">
        <v>19</v>
      </c>
      <c r="C134" s="174">
        <v>600114</v>
      </c>
      <c r="D134" s="175" t="s">
        <v>23</v>
      </c>
      <c r="E134" s="189">
        <v>2359</v>
      </c>
      <c r="F134" s="189">
        <v>2000</v>
      </c>
      <c r="G134" s="209">
        <v>2598</v>
      </c>
      <c r="H134" s="189">
        <v>3100</v>
      </c>
      <c r="I134" s="176">
        <f t="shared" si="11"/>
        <v>4957</v>
      </c>
      <c r="J134" s="306">
        <f t="shared" si="12"/>
        <v>5100</v>
      </c>
    </row>
    <row r="135" spans="1:10" ht="13.5" customHeight="1">
      <c r="A135" s="195"/>
      <c r="B135" s="224">
        <v>20</v>
      </c>
      <c r="C135" s="174">
        <v>600115</v>
      </c>
      <c r="D135" s="175" t="s">
        <v>433</v>
      </c>
      <c r="E135" s="189">
        <v>25</v>
      </c>
      <c r="F135" s="189">
        <v>50</v>
      </c>
      <c r="G135" s="209">
        <v>40</v>
      </c>
      <c r="H135" s="189">
        <v>165</v>
      </c>
      <c r="I135" s="176">
        <f t="shared" si="11"/>
        <v>65</v>
      </c>
      <c r="J135" s="306">
        <f t="shared" si="12"/>
        <v>215</v>
      </c>
    </row>
    <row r="136" spans="1:10" ht="13.5" customHeight="1">
      <c r="A136" s="195"/>
      <c r="B136" s="224">
        <v>21</v>
      </c>
      <c r="C136" s="174">
        <v>600116</v>
      </c>
      <c r="D136" s="175" t="s">
        <v>521</v>
      </c>
      <c r="E136" s="189"/>
      <c r="F136" s="189">
        <v>21</v>
      </c>
      <c r="G136" s="209"/>
      <c r="H136" s="189">
        <v>21</v>
      </c>
      <c r="I136" s="176">
        <f t="shared" si="11"/>
        <v>0</v>
      </c>
      <c r="J136" s="306">
        <f t="shared" si="12"/>
        <v>42</v>
      </c>
    </row>
    <row r="137" spans="1:10" ht="14.25" customHeight="1">
      <c r="A137" s="195"/>
      <c r="B137" s="224">
        <v>22</v>
      </c>
      <c r="C137" s="203">
        <v>600120</v>
      </c>
      <c r="D137" s="202" t="s">
        <v>20</v>
      </c>
      <c r="E137" s="189">
        <v>4499</v>
      </c>
      <c r="F137" s="189">
        <v>3500</v>
      </c>
      <c r="G137" s="209">
        <v>3068</v>
      </c>
      <c r="H137" s="189">
        <v>3500</v>
      </c>
      <c r="I137" s="176">
        <f t="shared" si="11"/>
        <v>7567</v>
      </c>
      <c r="J137" s="306">
        <f t="shared" si="12"/>
        <v>7000</v>
      </c>
    </row>
    <row r="138" spans="1:10" ht="14.25" customHeight="1">
      <c r="A138" s="195"/>
      <c r="B138" s="224">
        <v>23</v>
      </c>
      <c r="C138" s="203">
        <v>600121</v>
      </c>
      <c r="D138" s="202" t="s">
        <v>522</v>
      </c>
      <c r="E138" s="189"/>
      <c r="F138" s="189"/>
      <c r="G138" s="209"/>
      <c r="H138" s="189">
        <v>2590</v>
      </c>
      <c r="I138" s="176">
        <f t="shared" si="11"/>
        <v>0</v>
      </c>
      <c r="J138" s="306">
        <f t="shared" si="12"/>
        <v>2590</v>
      </c>
    </row>
    <row r="139" spans="1:10" ht="14.25" customHeight="1">
      <c r="A139" s="195"/>
      <c r="B139" s="224">
        <v>24</v>
      </c>
      <c r="C139" s="174">
        <v>600122</v>
      </c>
      <c r="D139" s="175" t="s">
        <v>19</v>
      </c>
      <c r="E139" s="189">
        <v>4255</v>
      </c>
      <c r="F139" s="189">
        <v>3767</v>
      </c>
      <c r="G139" s="209">
        <v>5812</v>
      </c>
      <c r="H139" s="189">
        <v>2790</v>
      </c>
      <c r="I139" s="176">
        <f t="shared" si="11"/>
        <v>10067</v>
      </c>
      <c r="J139" s="306">
        <f t="shared" si="12"/>
        <v>6557</v>
      </c>
    </row>
    <row r="140" spans="1:10" ht="14.25" customHeight="1">
      <c r="A140" s="195"/>
      <c r="B140" s="224">
        <v>25</v>
      </c>
      <c r="C140" s="174">
        <v>600123</v>
      </c>
      <c r="D140" s="175" t="s">
        <v>434</v>
      </c>
      <c r="E140" s="189">
        <v>1958</v>
      </c>
      <c r="F140" s="189">
        <v>900</v>
      </c>
      <c r="G140" s="209">
        <v>712</v>
      </c>
      <c r="H140" s="189">
        <v>850</v>
      </c>
      <c r="I140" s="176">
        <f t="shared" si="11"/>
        <v>2670</v>
      </c>
      <c r="J140" s="306">
        <f t="shared" si="12"/>
        <v>1750</v>
      </c>
    </row>
    <row r="141" spans="1:10" ht="14.25" customHeight="1">
      <c r="A141" s="195"/>
      <c r="B141" s="224">
        <v>26</v>
      </c>
      <c r="C141" s="174">
        <v>600124</v>
      </c>
      <c r="D141" s="175" t="s">
        <v>16</v>
      </c>
      <c r="E141" s="189">
        <v>2306</v>
      </c>
      <c r="F141" s="189">
        <v>2000</v>
      </c>
      <c r="G141" s="209">
        <v>2782</v>
      </c>
      <c r="H141" s="189">
        <v>3000</v>
      </c>
      <c r="I141" s="176">
        <f t="shared" si="11"/>
        <v>5088</v>
      </c>
      <c r="J141" s="306">
        <f t="shared" si="12"/>
        <v>5000</v>
      </c>
    </row>
    <row r="142" spans="1:10" ht="14.25" customHeight="1">
      <c r="A142" s="195"/>
      <c r="B142" s="224">
        <v>27</v>
      </c>
      <c r="C142" s="203">
        <v>600173</v>
      </c>
      <c r="D142" s="202" t="s">
        <v>14</v>
      </c>
      <c r="E142" s="189">
        <v>128</v>
      </c>
      <c r="F142" s="189">
        <v>111</v>
      </c>
      <c r="G142" s="209">
        <v>402</v>
      </c>
      <c r="H142" s="189">
        <v>100</v>
      </c>
      <c r="I142" s="176">
        <f t="shared" si="11"/>
        <v>530</v>
      </c>
      <c r="J142" s="306">
        <f t="shared" si="12"/>
        <v>211</v>
      </c>
    </row>
    <row r="143" spans="1:10" ht="14.25" customHeight="1">
      <c r="A143" s="213"/>
      <c r="B143" s="224">
        <v>28</v>
      </c>
      <c r="C143" s="174">
        <v>600307</v>
      </c>
      <c r="D143" s="175" t="s">
        <v>10</v>
      </c>
      <c r="E143" s="189">
        <v>1504</v>
      </c>
      <c r="F143" s="189">
        <v>2000</v>
      </c>
      <c r="G143" s="209">
        <v>1344</v>
      </c>
      <c r="H143" s="189">
        <v>2000</v>
      </c>
      <c r="I143" s="176">
        <f t="shared" si="11"/>
        <v>2848</v>
      </c>
      <c r="J143" s="306">
        <f t="shared" si="12"/>
        <v>4000</v>
      </c>
    </row>
    <row r="144" spans="1:10" ht="14.25" customHeight="1">
      <c r="A144" s="195"/>
      <c r="B144" s="224">
        <v>29</v>
      </c>
      <c r="C144" s="174">
        <v>600312</v>
      </c>
      <c r="D144" s="175" t="s">
        <v>9</v>
      </c>
      <c r="E144" s="189">
        <v>1083</v>
      </c>
      <c r="F144" s="189">
        <v>800</v>
      </c>
      <c r="G144" s="209">
        <v>2558</v>
      </c>
      <c r="H144" s="189">
        <v>3000</v>
      </c>
      <c r="I144" s="176">
        <f t="shared" si="11"/>
        <v>3641</v>
      </c>
      <c r="J144" s="306">
        <f t="shared" si="12"/>
        <v>3800</v>
      </c>
    </row>
    <row r="145" spans="1:10" ht="14.25" customHeight="1">
      <c r="A145" s="195"/>
      <c r="B145" s="224">
        <v>30</v>
      </c>
      <c r="C145" s="174">
        <v>600313</v>
      </c>
      <c r="D145" s="175" t="s">
        <v>417</v>
      </c>
      <c r="E145" s="189">
        <v>1078</v>
      </c>
      <c r="F145" s="189">
        <v>400</v>
      </c>
      <c r="G145" s="209">
        <v>2412</v>
      </c>
      <c r="H145" s="189">
        <v>3000</v>
      </c>
      <c r="I145" s="176">
        <f t="shared" si="11"/>
        <v>3490</v>
      </c>
      <c r="J145" s="306">
        <f t="shared" si="12"/>
        <v>3400</v>
      </c>
    </row>
    <row r="146" spans="1:10" ht="14.25" customHeight="1">
      <c r="A146" s="195"/>
      <c r="B146" s="224">
        <v>31</v>
      </c>
      <c r="C146" s="174">
        <v>600331</v>
      </c>
      <c r="D146" s="175" t="s">
        <v>35</v>
      </c>
      <c r="E146" s="189">
        <v>245</v>
      </c>
      <c r="F146" s="189">
        <v>200</v>
      </c>
      <c r="G146" s="209">
        <v>99</v>
      </c>
      <c r="H146" s="189">
        <v>100</v>
      </c>
      <c r="I146" s="176">
        <f t="shared" si="11"/>
        <v>344</v>
      </c>
      <c r="J146" s="306">
        <f t="shared" si="12"/>
        <v>300</v>
      </c>
    </row>
    <row r="147" spans="1:10" ht="14.25" customHeight="1">
      <c r="A147" s="195"/>
      <c r="B147" s="224">
        <v>32</v>
      </c>
      <c r="C147" s="174">
        <v>600348</v>
      </c>
      <c r="D147" s="175" t="s">
        <v>42</v>
      </c>
      <c r="E147" s="189">
        <v>499</v>
      </c>
      <c r="F147" s="189">
        <v>600</v>
      </c>
      <c r="G147" s="209"/>
      <c r="H147" s="189">
        <v>110</v>
      </c>
      <c r="I147" s="176">
        <f t="shared" si="11"/>
        <v>499</v>
      </c>
      <c r="J147" s="306">
        <f t="shared" si="12"/>
        <v>710</v>
      </c>
    </row>
    <row r="148" spans="1:10" ht="14.25" customHeight="1">
      <c r="A148" s="195"/>
      <c r="B148" s="224">
        <v>33</v>
      </c>
      <c r="C148" s="2" t="s">
        <v>13</v>
      </c>
      <c r="D148" s="2" t="s">
        <v>12</v>
      </c>
      <c r="E148" s="189"/>
      <c r="F148" s="189"/>
      <c r="G148" s="209"/>
      <c r="H148" s="189">
        <v>155</v>
      </c>
      <c r="I148" s="176">
        <f t="shared" si="11"/>
        <v>0</v>
      </c>
      <c r="J148" s="306">
        <f t="shared" si="12"/>
        <v>155</v>
      </c>
    </row>
    <row r="149" spans="1:10" ht="14.25" customHeight="1">
      <c r="A149" s="195"/>
      <c r="B149" s="224">
        <v>34</v>
      </c>
      <c r="C149" s="203" t="s">
        <v>40</v>
      </c>
      <c r="D149" s="202" t="s">
        <v>436</v>
      </c>
      <c r="E149" s="189">
        <v>337</v>
      </c>
      <c r="F149" s="189">
        <v>400</v>
      </c>
      <c r="G149" s="209">
        <v>42</v>
      </c>
      <c r="H149" s="189">
        <v>80</v>
      </c>
      <c r="I149" s="176">
        <f t="shared" si="11"/>
        <v>379</v>
      </c>
      <c r="J149" s="306">
        <f t="shared" si="12"/>
        <v>480</v>
      </c>
    </row>
    <row r="150" spans="1:10" ht="14.25" customHeight="1">
      <c r="A150" s="195"/>
      <c r="B150" s="224">
        <v>35</v>
      </c>
      <c r="C150" s="210" t="s">
        <v>15</v>
      </c>
      <c r="D150" s="211" t="s">
        <v>437</v>
      </c>
      <c r="E150" s="189">
        <v>640</v>
      </c>
      <c r="F150" s="189">
        <v>1000</v>
      </c>
      <c r="G150" s="212">
        <v>2530</v>
      </c>
      <c r="H150" s="189">
        <v>2620</v>
      </c>
      <c r="I150" s="176">
        <f t="shared" si="11"/>
        <v>3170</v>
      </c>
      <c r="J150" s="306">
        <f t="shared" si="12"/>
        <v>3620</v>
      </c>
    </row>
    <row r="151" spans="1:10" ht="14.25" customHeight="1">
      <c r="A151" s="195"/>
      <c r="B151" s="224">
        <v>36</v>
      </c>
      <c r="C151" s="174" t="s">
        <v>29</v>
      </c>
      <c r="D151" s="175" t="s">
        <v>28</v>
      </c>
      <c r="E151" s="189">
        <v>2339</v>
      </c>
      <c r="F151" s="189">
        <v>1400</v>
      </c>
      <c r="G151" s="209">
        <v>1192</v>
      </c>
      <c r="H151" s="189">
        <v>750</v>
      </c>
      <c r="I151" s="176">
        <f t="shared" si="11"/>
        <v>3531</v>
      </c>
      <c r="J151" s="306">
        <f t="shared" si="12"/>
        <v>2150</v>
      </c>
    </row>
    <row r="152" spans="1:10" ht="14.25" customHeight="1">
      <c r="A152" s="195"/>
      <c r="B152" s="224">
        <v>37</v>
      </c>
      <c r="C152" s="203" t="s">
        <v>27</v>
      </c>
      <c r="D152" s="202" t="s">
        <v>422</v>
      </c>
      <c r="E152" s="189">
        <v>2679</v>
      </c>
      <c r="F152" s="189">
        <v>600</v>
      </c>
      <c r="G152" s="209">
        <v>986</v>
      </c>
      <c r="H152" s="189">
        <v>882</v>
      </c>
      <c r="I152" s="176">
        <f t="shared" si="11"/>
        <v>3665</v>
      </c>
      <c r="J152" s="306">
        <f t="shared" si="12"/>
        <v>1482</v>
      </c>
    </row>
    <row r="153" spans="1:10" ht="15" customHeight="1">
      <c r="A153" s="195"/>
      <c r="B153" s="224">
        <v>38</v>
      </c>
      <c r="C153" s="203" t="s">
        <v>21</v>
      </c>
      <c r="D153" s="202" t="s">
        <v>423</v>
      </c>
      <c r="E153" s="189">
        <v>1186</v>
      </c>
      <c r="F153" s="189">
        <v>700</v>
      </c>
      <c r="G153" s="209">
        <v>1868</v>
      </c>
      <c r="H153" s="189">
        <v>700</v>
      </c>
      <c r="I153" s="176">
        <f t="shared" si="11"/>
        <v>3054</v>
      </c>
      <c r="J153" s="306">
        <f t="shared" si="12"/>
        <v>1400</v>
      </c>
    </row>
    <row r="154" spans="1:10" ht="14.25" customHeight="1">
      <c r="A154" s="195"/>
      <c r="B154" s="224">
        <v>39</v>
      </c>
      <c r="C154" s="203" t="s">
        <v>11</v>
      </c>
      <c r="D154" s="202" t="s">
        <v>424</v>
      </c>
      <c r="E154" s="189">
        <v>3291</v>
      </c>
      <c r="F154" s="189">
        <v>2000</v>
      </c>
      <c r="G154" s="209">
        <v>2985</v>
      </c>
      <c r="H154" s="189">
        <v>3000</v>
      </c>
      <c r="I154" s="176">
        <f t="shared" si="11"/>
        <v>6276</v>
      </c>
      <c r="J154" s="306">
        <f t="shared" si="12"/>
        <v>5000</v>
      </c>
    </row>
    <row r="155" spans="1:10" ht="27.75" customHeight="1">
      <c r="A155" s="195"/>
      <c r="B155" s="224">
        <v>40</v>
      </c>
      <c r="C155" s="203" t="s">
        <v>30</v>
      </c>
      <c r="D155" s="202" t="s">
        <v>425</v>
      </c>
      <c r="E155" s="189">
        <v>2096</v>
      </c>
      <c r="F155" s="189">
        <v>1600</v>
      </c>
      <c r="G155" s="209">
        <v>1210</v>
      </c>
      <c r="H155" s="189">
        <v>850</v>
      </c>
      <c r="I155" s="176">
        <f t="shared" si="11"/>
        <v>3306</v>
      </c>
      <c r="J155" s="306">
        <f t="shared" si="12"/>
        <v>2450</v>
      </c>
    </row>
    <row r="156" spans="1:10" ht="27.75" customHeight="1">
      <c r="A156" s="195"/>
      <c r="B156" s="224">
        <v>41</v>
      </c>
      <c r="C156" s="203" t="s">
        <v>26</v>
      </c>
      <c r="D156" s="202" t="s">
        <v>426</v>
      </c>
      <c r="E156" s="189">
        <v>1439</v>
      </c>
      <c r="F156" s="189">
        <v>1000</v>
      </c>
      <c r="G156" s="209">
        <v>1869</v>
      </c>
      <c r="H156" s="189">
        <v>2100</v>
      </c>
      <c r="I156" s="176">
        <f t="shared" si="11"/>
        <v>3308</v>
      </c>
      <c r="J156" s="306">
        <f t="shared" si="12"/>
        <v>3100</v>
      </c>
    </row>
    <row r="157" spans="1:10" ht="14.25" customHeight="1">
      <c r="A157" s="195"/>
      <c r="B157" s="224">
        <v>42</v>
      </c>
      <c r="C157" s="174" t="s">
        <v>39</v>
      </c>
      <c r="D157" s="175" t="s">
        <v>38</v>
      </c>
      <c r="E157" s="189">
        <v>21</v>
      </c>
      <c r="F157" s="189">
        <v>20</v>
      </c>
      <c r="G157" s="209">
        <v>146</v>
      </c>
      <c r="H157" s="189"/>
      <c r="I157" s="176">
        <f t="shared" si="11"/>
        <v>167</v>
      </c>
      <c r="J157" s="306">
        <f t="shared" si="12"/>
        <v>20</v>
      </c>
    </row>
    <row r="158" spans="1:10" ht="14.25" customHeight="1">
      <c r="A158" s="262"/>
      <c r="B158" s="263">
        <v>43</v>
      </c>
      <c r="C158" s="268" t="s">
        <v>45</v>
      </c>
      <c r="D158" s="175" t="s">
        <v>428</v>
      </c>
      <c r="E158" s="189">
        <v>2973</v>
      </c>
      <c r="F158" s="265">
        <v>2000</v>
      </c>
      <c r="G158" s="264">
        <v>2816</v>
      </c>
      <c r="H158" s="265">
        <v>3000</v>
      </c>
      <c r="I158" s="176">
        <f t="shared" si="11"/>
        <v>5789</v>
      </c>
      <c r="J158" s="306">
        <f t="shared" si="12"/>
        <v>5000</v>
      </c>
    </row>
    <row r="159" spans="1:10" ht="14.25" customHeight="1">
      <c r="A159" s="262"/>
      <c r="B159" s="263">
        <v>44</v>
      </c>
      <c r="C159" s="268" t="s">
        <v>499</v>
      </c>
      <c r="D159" s="347" t="s">
        <v>500</v>
      </c>
      <c r="E159" s="265"/>
      <c r="F159" s="265">
        <v>400</v>
      </c>
      <c r="G159" s="264"/>
      <c r="H159" s="265"/>
      <c r="I159" s="176">
        <f t="shared" si="11"/>
        <v>0</v>
      </c>
      <c r="J159" s="306">
        <f t="shared" si="12"/>
        <v>400</v>
      </c>
    </row>
    <row r="160" spans="1:12" ht="14.25" customHeight="1" thickBot="1">
      <c r="A160" s="228"/>
      <c r="B160" s="277"/>
      <c r="C160" s="278"/>
      <c r="D160" s="278" t="s">
        <v>197</v>
      </c>
      <c r="E160" s="388">
        <f aca="true" t="shared" si="13" ref="E160:J160">SUM(E116:E159)</f>
        <v>50716</v>
      </c>
      <c r="F160" s="388">
        <f t="shared" si="13"/>
        <v>38989</v>
      </c>
      <c r="G160" s="388">
        <f t="shared" si="13"/>
        <v>48085</v>
      </c>
      <c r="H160" s="388">
        <f t="shared" si="13"/>
        <v>49699</v>
      </c>
      <c r="I160" s="388">
        <f t="shared" si="13"/>
        <v>98801</v>
      </c>
      <c r="J160" s="388">
        <f t="shared" si="13"/>
        <v>88688</v>
      </c>
      <c r="K160" s="281"/>
      <c r="L160" s="281"/>
    </row>
    <row r="161" spans="1:10" ht="14.25" customHeight="1">
      <c r="A161" s="241"/>
      <c r="B161" s="229"/>
      <c r="C161" s="457" t="s">
        <v>351</v>
      </c>
      <c r="D161" s="458"/>
      <c r="E161" s="351">
        <f aca="true" t="shared" si="14" ref="E161:J161">SUM(E32,E103)</f>
        <v>0</v>
      </c>
      <c r="F161" s="351">
        <f t="shared" si="14"/>
        <v>0</v>
      </c>
      <c r="G161" s="351">
        <f t="shared" si="14"/>
        <v>2006</v>
      </c>
      <c r="H161" s="351">
        <f t="shared" si="14"/>
        <v>5371</v>
      </c>
      <c r="I161" s="351">
        <f t="shared" si="14"/>
        <v>2006</v>
      </c>
      <c r="J161" s="351">
        <f t="shared" si="14"/>
        <v>5371</v>
      </c>
    </row>
    <row r="162" spans="1:12" ht="14.25" customHeight="1" thickBot="1">
      <c r="A162" s="283"/>
      <c r="B162" s="242"/>
      <c r="C162" s="464" t="s">
        <v>352</v>
      </c>
      <c r="D162" s="465"/>
      <c r="E162" s="350">
        <f aca="true" t="shared" si="15" ref="E162:J162">SUM(E160,E113,E92,E49)</f>
        <v>364374</v>
      </c>
      <c r="F162" s="350">
        <f t="shared" si="15"/>
        <v>475309</v>
      </c>
      <c r="G162" s="350">
        <f t="shared" si="15"/>
        <v>156427</v>
      </c>
      <c r="H162" s="350">
        <f t="shared" si="15"/>
        <v>132581</v>
      </c>
      <c r="I162" s="350">
        <f t="shared" si="15"/>
        <v>520801</v>
      </c>
      <c r="J162" s="350">
        <f t="shared" si="15"/>
        <v>607890</v>
      </c>
      <c r="K162" s="280"/>
      <c r="L162" s="280"/>
    </row>
    <row r="163" spans="1:10" ht="35.25" customHeight="1">
      <c r="A163" s="454" t="s">
        <v>8</v>
      </c>
      <c r="B163" s="454"/>
      <c r="C163" s="454"/>
      <c r="D163" s="454"/>
      <c r="E163" s="454"/>
      <c r="F163" s="454"/>
      <c r="G163" s="454"/>
      <c r="H163" s="454"/>
      <c r="I163" s="3"/>
      <c r="J163" s="3"/>
    </row>
    <row r="164" spans="1:10" ht="27.75" customHeight="1">
      <c r="A164" s="113"/>
      <c r="B164" s="113"/>
      <c r="C164" s="113"/>
      <c r="D164" s="115"/>
      <c r="E164" s="4"/>
      <c r="F164" s="4"/>
      <c r="G164" s="114"/>
      <c r="H164" s="4"/>
      <c r="I164" s="4"/>
      <c r="J164" s="4"/>
    </row>
    <row r="165" spans="1:10" ht="27.75" customHeight="1">
      <c r="A165" s="113"/>
      <c r="B165" s="113"/>
      <c r="C165" s="113"/>
      <c r="D165" s="115"/>
      <c r="E165" s="4"/>
      <c r="F165" s="4"/>
      <c r="G165" s="114"/>
      <c r="H165" s="4"/>
      <c r="I165" s="4"/>
      <c r="J165" s="4"/>
    </row>
    <row r="166" spans="1:10" ht="27.75" customHeight="1">
      <c r="A166" s="113"/>
      <c r="B166" s="113"/>
      <c r="C166" s="113"/>
      <c r="D166" s="115"/>
      <c r="E166" s="4"/>
      <c r="F166" s="4"/>
      <c r="G166" s="114"/>
      <c r="H166" s="4"/>
      <c r="I166" s="4"/>
      <c r="J166" s="4"/>
    </row>
    <row r="167" spans="1:10" ht="27.75" customHeight="1">
      <c r="A167" s="113"/>
      <c r="B167" s="113"/>
      <c r="C167" s="113"/>
      <c r="D167" s="115"/>
      <c r="E167" s="4"/>
      <c r="F167" s="4"/>
      <c r="G167" s="114"/>
      <c r="H167" s="4"/>
      <c r="I167" s="4"/>
      <c r="J167" s="4"/>
    </row>
    <row r="168" spans="1:10" ht="27.75" customHeight="1">
      <c r="A168" s="113"/>
      <c r="B168" s="113"/>
      <c r="C168" s="113"/>
      <c r="D168" s="115"/>
      <c r="E168" s="4"/>
      <c r="F168" s="4"/>
      <c r="G168" s="114"/>
      <c r="H168" s="4"/>
      <c r="I168" s="4"/>
      <c r="J168" s="4"/>
    </row>
    <row r="169" spans="1:10" ht="27.75" customHeight="1">
      <c r="A169" s="113"/>
      <c r="B169" s="113"/>
      <c r="C169" s="113"/>
      <c r="D169" s="115"/>
      <c r="E169" s="4"/>
      <c r="F169" s="4"/>
      <c r="G169" s="114"/>
      <c r="H169" s="4"/>
      <c r="I169" s="4"/>
      <c r="J169" s="4"/>
    </row>
    <row r="170" spans="1:10" ht="27.75" customHeight="1">
      <c r="A170" s="113"/>
      <c r="B170" s="113"/>
      <c r="C170" s="113"/>
      <c r="D170" s="113"/>
      <c r="E170" s="3"/>
      <c r="F170" s="3"/>
      <c r="G170" s="112"/>
      <c r="H170" s="3"/>
      <c r="I170" s="3"/>
      <c r="J170" s="3"/>
    </row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</sheetData>
  <sheetProtection/>
  <mergeCells count="24">
    <mergeCell ref="E2:H2"/>
    <mergeCell ref="D10:D11"/>
    <mergeCell ref="I8:J8"/>
    <mergeCell ref="A8:H8"/>
    <mergeCell ref="A10:A11"/>
    <mergeCell ref="C10:C11"/>
    <mergeCell ref="E10:F10"/>
    <mergeCell ref="G10:H10"/>
    <mergeCell ref="A163:H163"/>
    <mergeCell ref="C95:D95"/>
    <mergeCell ref="C113:D113"/>
    <mergeCell ref="C161:D161"/>
    <mergeCell ref="A115:J115"/>
    <mergeCell ref="B51:J51"/>
    <mergeCell ref="B93:J93"/>
    <mergeCell ref="B94:J94"/>
    <mergeCell ref="C162:D162"/>
    <mergeCell ref="C49:D49"/>
    <mergeCell ref="C33:D33"/>
    <mergeCell ref="B13:J13"/>
    <mergeCell ref="I10:J10"/>
    <mergeCell ref="A12:J12"/>
    <mergeCell ref="B10:B11"/>
    <mergeCell ref="A14:D14"/>
  </mergeCells>
  <printOptions horizontalCentered="1"/>
  <pageMargins left="0.16" right="0.1968503937007874" top="0.1968503937007874" bottom="0.1968503937007874" header="0.1968503937007874" footer="0.1968503937007874"/>
  <pageSetup horizontalDpi="600" verticalDpi="600" orientation="landscape" paperSize="9" scale="75" r:id="rId1"/>
  <headerFooter alignWithMargins="0">
    <oddFooter xml:space="preserve">&amp;R&amp;P+6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30" zoomScaleNormal="130" zoomScaleSheetLayoutView="80" workbookViewId="0" topLeftCell="A1">
      <selection activeCell="F31" sqref="F31:I32"/>
    </sheetView>
  </sheetViews>
  <sheetFormatPr defaultColWidth="9.00390625" defaultRowHeight="12.75"/>
  <cols>
    <col min="1" max="1" width="5.375" style="116" customWidth="1"/>
    <col min="2" max="2" width="8.125" style="116" customWidth="1"/>
    <col min="3" max="3" width="51.75390625" style="116" customWidth="1"/>
    <col min="4" max="4" width="10.125" style="116" customWidth="1"/>
    <col min="5" max="5" width="8.25390625" style="116" customWidth="1"/>
    <col min="6" max="6" width="10.00390625" style="116" customWidth="1"/>
    <col min="7" max="7" width="8.625" style="117" customWidth="1"/>
    <col min="8" max="8" width="8.25390625" style="116" customWidth="1"/>
    <col min="9" max="9" width="8.125" style="116" customWidth="1"/>
    <col min="10" max="16384" width="9.125" style="116" customWidth="1"/>
  </cols>
  <sheetData>
    <row r="1" spans="2:9" ht="12.75">
      <c r="B1" s="83"/>
      <c r="C1" s="84" t="s">
        <v>297</v>
      </c>
      <c r="D1" s="291" t="s">
        <v>379</v>
      </c>
      <c r="E1" s="79"/>
      <c r="F1" s="79"/>
      <c r="G1" s="79"/>
      <c r="H1" s="81"/>
      <c r="I1" s="41"/>
    </row>
    <row r="2" spans="2:9" ht="12.75">
      <c r="B2" s="83"/>
      <c r="C2" s="84" t="s">
        <v>298</v>
      </c>
      <c r="D2" s="476">
        <v>7248261</v>
      </c>
      <c r="E2" s="477"/>
      <c r="F2" s="477"/>
      <c r="G2" s="79"/>
      <c r="H2" s="81"/>
      <c r="I2" s="41"/>
    </row>
    <row r="3" spans="2:9" ht="12.75">
      <c r="B3" s="83"/>
      <c r="C3" s="84" t="s">
        <v>299</v>
      </c>
      <c r="D3" s="291" t="s">
        <v>501</v>
      </c>
      <c r="E3" s="79"/>
      <c r="F3" s="79"/>
      <c r="G3" s="79"/>
      <c r="H3" s="81"/>
      <c r="I3" s="41"/>
    </row>
    <row r="4" spans="1:9" ht="17.25" customHeight="1">
      <c r="A4" s="7"/>
      <c r="B4" s="83"/>
      <c r="C4" s="84" t="s">
        <v>439</v>
      </c>
      <c r="D4" s="76" t="s">
        <v>327</v>
      </c>
      <c r="E4" s="80"/>
      <c r="F4" s="80"/>
      <c r="G4" s="80"/>
      <c r="H4" s="82"/>
      <c r="I4" s="64"/>
    </row>
    <row r="5" spans="1:9" ht="15" customHeight="1" thickBot="1">
      <c r="A5" s="142"/>
      <c r="B5" s="142"/>
      <c r="C5" s="475"/>
      <c r="D5" s="475"/>
      <c r="E5" s="475"/>
      <c r="F5" s="475"/>
      <c r="G5" s="475"/>
      <c r="H5" s="475"/>
      <c r="I5" s="142"/>
    </row>
    <row r="6" spans="1:9" ht="35.25" customHeight="1">
      <c r="A6" s="140" t="s">
        <v>198</v>
      </c>
      <c r="B6" s="138" t="s">
        <v>225</v>
      </c>
      <c r="C6" s="139" t="s">
        <v>224</v>
      </c>
      <c r="D6" s="481" t="s">
        <v>438</v>
      </c>
      <c r="E6" s="482"/>
      <c r="F6" s="481" t="s">
        <v>440</v>
      </c>
      <c r="G6" s="482"/>
      <c r="H6" s="481" t="s">
        <v>441</v>
      </c>
      <c r="I6" s="483"/>
    </row>
    <row r="7" spans="1:9" ht="70.5" customHeight="1">
      <c r="A7" s="214"/>
      <c r="B7" s="215"/>
      <c r="C7" s="216"/>
      <c r="D7" s="267" t="s">
        <v>502</v>
      </c>
      <c r="E7" s="311" t="s">
        <v>384</v>
      </c>
      <c r="F7" s="267" t="s">
        <v>502</v>
      </c>
      <c r="G7" s="311" t="s">
        <v>384</v>
      </c>
      <c r="H7" s="267" t="s">
        <v>502</v>
      </c>
      <c r="I7" s="311" t="s">
        <v>523</v>
      </c>
    </row>
    <row r="8" spans="1:9" ht="15.75" customHeight="1">
      <c r="A8" s="232" t="s">
        <v>117</v>
      </c>
      <c r="B8" s="218"/>
      <c r="C8" s="219"/>
      <c r="D8" s="218"/>
      <c r="E8" s="218"/>
      <c r="F8" s="218"/>
      <c r="G8" s="220"/>
      <c r="H8" s="218"/>
      <c r="I8" s="284"/>
    </row>
    <row r="9" spans="1:9" ht="15.75" customHeight="1">
      <c r="A9" s="233" t="s">
        <v>73</v>
      </c>
      <c r="B9" s="122"/>
      <c r="C9" s="121"/>
      <c r="D9" s="127"/>
      <c r="E9" s="127"/>
      <c r="F9" s="389">
        <v>137</v>
      </c>
      <c r="G9" s="359">
        <v>228</v>
      </c>
      <c r="H9" s="389">
        <f>SUM(F9)</f>
        <v>137</v>
      </c>
      <c r="I9" s="390">
        <f>SUM(G9)</f>
        <v>228</v>
      </c>
    </row>
    <row r="10" spans="1:9" ht="15.75" customHeight="1">
      <c r="A10" s="478" t="s">
        <v>83</v>
      </c>
      <c r="B10" s="479"/>
      <c r="C10" s="480"/>
      <c r="D10" s="127"/>
      <c r="E10" s="127"/>
      <c r="F10" s="389">
        <f>SUM(F11:F29)</f>
        <v>155</v>
      </c>
      <c r="G10" s="359">
        <f>SUM(G11:G29)</f>
        <v>239</v>
      </c>
      <c r="H10" s="389">
        <f aca="true" t="shared" si="0" ref="H10:H29">SUM(F10)</f>
        <v>155</v>
      </c>
      <c r="I10" s="390">
        <f aca="true" t="shared" si="1" ref="I10:I29">SUM(G10)</f>
        <v>239</v>
      </c>
    </row>
    <row r="11" spans="1:9" ht="15.75" customHeight="1">
      <c r="A11" s="133">
        <v>1</v>
      </c>
      <c r="B11" s="132" t="s">
        <v>100</v>
      </c>
      <c r="C11" s="119" t="s">
        <v>99</v>
      </c>
      <c r="D11" s="119"/>
      <c r="E11" s="119"/>
      <c r="F11" s="127"/>
      <c r="G11" s="135">
        <v>2</v>
      </c>
      <c r="H11" s="127">
        <f t="shared" si="0"/>
        <v>0</v>
      </c>
      <c r="I11" s="282">
        <f t="shared" si="1"/>
        <v>2</v>
      </c>
    </row>
    <row r="12" spans="1:9" ht="15.75" customHeight="1">
      <c r="A12" s="133">
        <v>2</v>
      </c>
      <c r="B12" s="132" t="s">
        <v>98</v>
      </c>
      <c r="C12" s="119" t="s">
        <v>97</v>
      </c>
      <c r="D12" s="119"/>
      <c r="E12" s="119"/>
      <c r="F12" s="127"/>
      <c r="G12" s="135">
        <v>2</v>
      </c>
      <c r="H12" s="127">
        <f t="shared" si="0"/>
        <v>0</v>
      </c>
      <c r="I12" s="282">
        <f t="shared" si="1"/>
        <v>2</v>
      </c>
    </row>
    <row r="13" spans="1:9" ht="15.75" customHeight="1">
      <c r="A13" s="133">
        <v>3</v>
      </c>
      <c r="B13" s="132" t="s">
        <v>96</v>
      </c>
      <c r="C13" s="119" t="s">
        <v>95</v>
      </c>
      <c r="D13" s="119"/>
      <c r="E13" s="119"/>
      <c r="F13" s="127">
        <v>1</v>
      </c>
      <c r="G13" s="135">
        <v>4</v>
      </c>
      <c r="H13" s="127">
        <f t="shared" si="0"/>
        <v>1</v>
      </c>
      <c r="I13" s="282">
        <f t="shared" si="1"/>
        <v>4</v>
      </c>
    </row>
    <row r="14" spans="1:9" ht="15.75" customHeight="1">
      <c r="A14" s="133">
        <v>4</v>
      </c>
      <c r="B14" s="132" t="s">
        <v>88</v>
      </c>
      <c r="C14" s="119" t="s">
        <v>87</v>
      </c>
      <c r="D14" s="127"/>
      <c r="E14" s="127"/>
      <c r="F14" s="127">
        <v>1</v>
      </c>
      <c r="G14" s="135">
        <v>20</v>
      </c>
      <c r="H14" s="127">
        <f t="shared" si="0"/>
        <v>1</v>
      </c>
      <c r="I14" s="282">
        <f t="shared" si="1"/>
        <v>20</v>
      </c>
    </row>
    <row r="15" spans="1:9" ht="15.75" customHeight="1">
      <c r="A15" s="133">
        <v>5</v>
      </c>
      <c r="B15" s="132" t="s">
        <v>92</v>
      </c>
      <c r="C15" s="119" t="s">
        <v>91</v>
      </c>
      <c r="D15" s="119"/>
      <c r="E15" s="119"/>
      <c r="F15" s="127">
        <v>4</v>
      </c>
      <c r="G15" s="135">
        <v>15</v>
      </c>
      <c r="H15" s="127">
        <f t="shared" si="0"/>
        <v>4</v>
      </c>
      <c r="I15" s="282">
        <f t="shared" si="1"/>
        <v>15</v>
      </c>
    </row>
    <row r="16" spans="1:9" ht="15.75" customHeight="1">
      <c r="A16" s="133">
        <v>6</v>
      </c>
      <c r="B16" s="132" t="s">
        <v>442</v>
      </c>
      <c r="C16" s="119" t="s">
        <v>524</v>
      </c>
      <c r="D16" s="119"/>
      <c r="E16" s="119"/>
      <c r="F16" s="127"/>
      <c r="G16" s="135">
        <v>5</v>
      </c>
      <c r="H16" s="127">
        <f t="shared" si="0"/>
        <v>0</v>
      </c>
      <c r="I16" s="282">
        <f t="shared" si="1"/>
        <v>5</v>
      </c>
    </row>
    <row r="17" spans="1:9" ht="15.75" customHeight="1">
      <c r="A17" s="133">
        <v>7</v>
      </c>
      <c r="B17" s="132" t="s">
        <v>90</v>
      </c>
      <c r="C17" s="119" t="s">
        <v>89</v>
      </c>
      <c r="D17" s="119"/>
      <c r="E17" s="119"/>
      <c r="F17" s="127"/>
      <c r="G17" s="135">
        <v>1</v>
      </c>
      <c r="H17" s="127">
        <f t="shared" si="0"/>
        <v>0</v>
      </c>
      <c r="I17" s="282">
        <f t="shared" si="1"/>
        <v>1</v>
      </c>
    </row>
    <row r="18" spans="1:9" ht="15.75" customHeight="1">
      <c r="A18" s="133">
        <v>8</v>
      </c>
      <c r="B18" s="132" t="s">
        <v>102</v>
      </c>
      <c r="C18" s="119" t="s">
        <v>101</v>
      </c>
      <c r="D18" s="119"/>
      <c r="E18" s="119"/>
      <c r="F18" s="127"/>
      <c r="G18" s="135">
        <v>2</v>
      </c>
      <c r="H18" s="127">
        <f t="shared" si="0"/>
        <v>0</v>
      </c>
      <c r="I18" s="282">
        <f t="shared" si="1"/>
        <v>2</v>
      </c>
    </row>
    <row r="19" spans="1:9" ht="15.75" customHeight="1">
      <c r="A19" s="133">
        <v>9</v>
      </c>
      <c r="B19" s="132" t="s">
        <v>94</v>
      </c>
      <c r="C19" s="119" t="s">
        <v>93</v>
      </c>
      <c r="D19" s="119"/>
      <c r="E19" s="119"/>
      <c r="F19" s="127">
        <v>8</v>
      </c>
      <c r="G19" s="135">
        <v>20</v>
      </c>
      <c r="H19" s="127">
        <f t="shared" si="0"/>
        <v>8</v>
      </c>
      <c r="I19" s="282">
        <f t="shared" si="1"/>
        <v>20</v>
      </c>
    </row>
    <row r="20" spans="1:9" ht="15.75" customHeight="1">
      <c r="A20" s="133">
        <v>10</v>
      </c>
      <c r="B20" s="132" t="s">
        <v>86</v>
      </c>
      <c r="C20" s="119" t="s">
        <v>443</v>
      </c>
      <c r="D20" s="127"/>
      <c r="E20" s="127"/>
      <c r="F20" s="127">
        <v>4</v>
      </c>
      <c r="G20" s="135">
        <v>2</v>
      </c>
      <c r="H20" s="127">
        <f t="shared" si="0"/>
        <v>4</v>
      </c>
      <c r="I20" s="282">
        <f t="shared" si="1"/>
        <v>2</v>
      </c>
    </row>
    <row r="21" spans="1:9" ht="15.75" customHeight="1">
      <c r="A21" s="133">
        <v>11</v>
      </c>
      <c r="B21" s="132" t="s">
        <v>111</v>
      </c>
      <c r="C21" s="119" t="s">
        <v>110</v>
      </c>
      <c r="D21" s="119"/>
      <c r="E21" s="119"/>
      <c r="F21" s="127"/>
      <c r="G21" s="135">
        <v>2</v>
      </c>
      <c r="H21" s="127">
        <f t="shared" si="0"/>
        <v>0</v>
      </c>
      <c r="I21" s="282">
        <f t="shared" si="1"/>
        <v>2</v>
      </c>
    </row>
    <row r="22" spans="1:9" ht="15.75" customHeight="1">
      <c r="A22" s="133">
        <v>12</v>
      </c>
      <c r="B22" s="132" t="s">
        <v>109</v>
      </c>
      <c r="C22" s="119" t="s">
        <v>108</v>
      </c>
      <c r="D22" s="119"/>
      <c r="E22" s="119"/>
      <c r="F22" s="127"/>
      <c r="G22" s="135">
        <v>2</v>
      </c>
      <c r="H22" s="127">
        <f t="shared" si="0"/>
        <v>0</v>
      </c>
      <c r="I22" s="282">
        <f t="shared" si="1"/>
        <v>2</v>
      </c>
    </row>
    <row r="23" spans="1:9" ht="15.75" customHeight="1">
      <c r="A23" s="133">
        <v>13</v>
      </c>
      <c r="B23" s="132" t="s">
        <v>107</v>
      </c>
      <c r="C23" s="119" t="s">
        <v>106</v>
      </c>
      <c r="D23" s="119"/>
      <c r="E23" s="119"/>
      <c r="F23" s="127">
        <v>1</v>
      </c>
      <c r="G23" s="135">
        <v>2</v>
      </c>
      <c r="H23" s="127">
        <f t="shared" si="0"/>
        <v>1</v>
      </c>
      <c r="I23" s="282">
        <f t="shared" si="1"/>
        <v>2</v>
      </c>
    </row>
    <row r="24" spans="1:9" ht="15.75" customHeight="1">
      <c r="A24" s="133">
        <v>14</v>
      </c>
      <c r="B24" s="132" t="s">
        <v>105</v>
      </c>
      <c r="C24" s="119" t="s">
        <v>104</v>
      </c>
      <c r="D24" s="119"/>
      <c r="E24" s="119"/>
      <c r="F24" s="127"/>
      <c r="G24" s="135">
        <v>2</v>
      </c>
      <c r="H24" s="127">
        <f t="shared" si="0"/>
        <v>0</v>
      </c>
      <c r="I24" s="282">
        <f t="shared" si="1"/>
        <v>2</v>
      </c>
    </row>
    <row r="25" spans="1:9" ht="15.75" customHeight="1">
      <c r="A25" s="133">
        <v>15</v>
      </c>
      <c r="B25" s="132" t="s">
        <v>103</v>
      </c>
      <c r="C25" s="119" t="s">
        <v>444</v>
      </c>
      <c r="D25" s="119"/>
      <c r="E25" s="119"/>
      <c r="F25" s="127">
        <v>1</v>
      </c>
      <c r="G25" s="135">
        <v>2</v>
      </c>
      <c r="H25" s="127">
        <f t="shared" si="0"/>
        <v>1</v>
      </c>
      <c r="I25" s="282">
        <f t="shared" si="1"/>
        <v>2</v>
      </c>
    </row>
    <row r="26" spans="1:9" ht="15.75" customHeight="1">
      <c r="A26" s="133">
        <v>16</v>
      </c>
      <c r="B26" s="132" t="s">
        <v>85</v>
      </c>
      <c r="C26" s="119" t="s">
        <v>84</v>
      </c>
      <c r="D26" s="127"/>
      <c r="E26" s="119"/>
      <c r="F26" s="127">
        <v>134</v>
      </c>
      <c r="G26" s="135">
        <v>150</v>
      </c>
      <c r="H26" s="127">
        <f t="shared" si="0"/>
        <v>134</v>
      </c>
      <c r="I26" s="282">
        <f t="shared" si="1"/>
        <v>150</v>
      </c>
    </row>
    <row r="27" spans="1:9" ht="15.75" customHeight="1">
      <c r="A27" s="133">
        <v>17</v>
      </c>
      <c r="B27" s="132" t="s">
        <v>113</v>
      </c>
      <c r="C27" s="119" t="s">
        <v>112</v>
      </c>
      <c r="D27" s="119"/>
      <c r="E27" s="119"/>
      <c r="F27" s="127"/>
      <c r="G27" s="135">
        <v>2</v>
      </c>
      <c r="H27" s="127">
        <f t="shared" si="0"/>
        <v>0</v>
      </c>
      <c r="I27" s="282">
        <f t="shared" si="1"/>
        <v>2</v>
      </c>
    </row>
    <row r="28" spans="1:9" ht="15.75" customHeight="1">
      <c r="A28" s="136">
        <v>18</v>
      </c>
      <c r="B28" s="132" t="s">
        <v>116</v>
      </c>
      <c r="C28" s="119" t="s">
        <v>115</v>
      </c>
      <c r="D28" s="119"/>
      <c r="E28" s="119"/>
      <c r="F28" s="127"/>
      <c r="G28" s="135">
        <v>2</v>
      </c>
      <c r="H28" s="127">
        <f t="shared" si="0"/>
        <v>0</v>
      </c>
      <c r="I28" s="282">
        <f t="shared" si="1"/>
        <v>2</v>
      </c>
    </row>
    <row r="29" spans="1:9" ht="15.75" customHeight="1">
      <c r="A29" s="136">
        <v>19</v>
      </c>
      <c r="B29" s="132" t="s">
        <v>114</v>
      </c>
      <c r="C29" s="119" t="s">
        <v>445</v>
      </c>
      <c r="D29" s="119"/>
      <c r="E29" s="119"/>
      <c r="F29" s="127">
        <v>1</v>
      </c>
      <c r="G29" s="135">
        <v>2</v>
      </c>
      <c r="H29" s="127">
        <f t="shared" si="0"/>
        <v>1</v>
      </c>
      <c r="I29" s="282">
        <f t="shared" si="1"/>
        <v>2</v>
      </c>
    </row>
    <row r="30" spans="1:9" ht="15.75" customHeight="1">
      <c r="A30" s="234" t="s">
        <v>118</v>
      </c>
      <c r="B30" s="126"/>
      <c r="C30" s="125"/>
      <c r="D30" s="123"/>
      <c r="E30" s="123"/>
      <c r="F30" s="122"/>
      <c r="G30" s="134"/>
      <c r="H30" s="122"/>
      <c r="I30" s="285"/>
    </row>
    <row r="31" spans="1:9" ht="15.75" customHeight="1">
      <c r="A31" s="233" t="s">
        <v>73</v>
      </c>
      <c r="B31" s="122"/>
      <c r="C31" s="121"/>
      <c r="D31" s="127"/>
      <c r="E31" s="127"/>
      <c r="F31" s="389">
        <v>140</v>
      </c>
      <c r="G31" s="359">
        <v>160</v>
      </c>
      <c r="H31" s="389">
        <f>SUM(F31)</f>
        <v>140</v>
      </c>
      <c r="I31" s="390">
        <f>SUM(G31)</f>
        <v>160</v>
      </c>
    </row>
    <row r="32" spans="1:9" ht="15.75" customHeight="1">
      <c r="A32" s="478" t="s">
        <v>83</v>
      </c>
      <c r="B32" s="479"/>
      <c r="C32" s="480"/>
      <c r="D32" s="127"/>
      <c r="E32" s="127"/>
      <c r="F32" s="389">
        <f>SUM(F33:F43)</f>
        <v>192</v>
      </c>
      <c r="G32" s="359">
        <f>SUM(G33:G43)</f>
        <v>160</v>
      </c>
      <c r="H32" s="389">
        <f aca="true" t="shared" si="2" ref="H32:H43">SUM(F32)</f>
        <v>192</v>
      </c>
      <c r="I32" s="390">
        <f aca="true" t="shared" si="3" ref="I32:I43">SUM(G32)</f>
        <v>160</v>
      </c>
    </row>
    <row r="33" spans="1:9" ht="15.75" customHeight="1">
      <c r="A33" s="169">
        <v>1</v>
      </c>
      <c r="B33" s="127" t="s">
        <v>525</v>
      </c>
      <c r="C33" s="357" t="s">
        <v>526</v>
      </c>
      <c r="D33" s="127"/>
      <c r="E33" s="127"/>
      <c r="F33" s="127"/>
      <c r="G33" s="135">
        <v>20</v>
      </c>
      <c r="H33" s="127">
        <f t="shared" si="2"/>
        <v>0</v>
      </c>
      <c r="I33" s="282">
        <f t="shared" si="3"/>
        <v>20</v>
      </c>
    </row>
    <row r="34" spans="1:9" ht="15.75" customHeight="1">
      <c r="A34" s="169">
        <v>2</v>
      </c>
      <c r="B34" s="127" t="s">
        <v>82</v>
      </c>
      <c r="C34" s="144" t="s">
        <v>446</v>
      </c>
      <c r="D34" s="127"/>
      <c r="E34" s="127"/>
      <c r="F34" s="127">
        <v>52</v>
      </c>
      <c r="G34" s="135">
        <v>55</v>
      </c>
      <c r="H34" s="127">
        <f t="shared" si="2"/>
        <v>52</v>
      </c>
      <c r="I34" s="282">
        <f t="shared" si="3"/>
        <v>55</v>
      </c>
    </row>
    <row r="35" spans="1:9" ht="15.75" customHeight="1">
      <c r="A35" s="169">
        <v>3</v>
      </c>
      <c r="B35" s="127" t="s">
        <v>527</v>
      </c>
      <c r="C35" s="144" t="s">
        <v>528</v>
      </c>
      <c r="D35" s="127"/>
      <c r="E35" s="127"/>
      <c r="F35" s="127"/>
      <c r="G35" s="135">
        <v>12</v>
      </c>
      <c r="H35" s="127">
        <f t="shared" si="2"/>
        <v>0</v>
      </c>
      <c r="I35" s="282">
        <f t="shared" si="3"/>
        <v>12</v>
      </c>
    </row>
    <row r="36" spans="1:9" ht="15.75" customHeight="1">
      <c r="A36" s="169">
        <v>4</v>
      </c>
      <c r="B36" s="127" t="s">
        <v>529</v>
      </c>
      <c r="C36" s="144" t="s">
        <v>530</v>
      </c>
      <c r="D36" s="127"/>
      <c r="E36" s="127"/>
      <c r="F36" s="127"/>
      <c r="G36" s="135">
        <v>6</v>
      </c>
      <c r="H36" s="127">
        <f t="shared" si="2"/>
        <v>0</v>
      </c>
      <c r="I36" s="282">
        <f t="shared" si="3"/>
        <v>6</v>
      </c>
    </row>
    <row r="37" spans="1:9" ht="15.75" customHeight="1">
      <c r="A37" s="169">
        <v>5</v>
      </c>
      <c r="B37" s="127" t="s">
        <v>531</v>
      </c>
      <c r="C37" s="144" t="s">
        <v>532</v>
      </c>
      <c r="D37" s="127"/>
      <c r="E37" s="127"/>
      <c r="F37" s="127"/>
      <c r="G37" s="135">
        <v>1</v>
      </c>
      <c r="H37" s="127">
        <f t="shared" si="2"/>
        <v>0</v>
      </c>
      <c r="I37" s="282">
        <f t="shared" si="3"/>
        <v>1</v>
      </c>
    </row>
    <row r="38" spans="1:9" ht="21.75" customHeight="1">
      <c r="A38" s="133">
        <v>6</v>
      </c>
      <c r="B38" s="130" t="s">
        <v>80</v>
      </c>
      <c r="C38" s="358" t="s">
        <v>79</v>
      </c>
      <c r="D38" s="127"/>
      <c r="E38" s="135"/>
      <c r="F38" s="135">
        <v>52</v>
      </c>
      <c r="G38" s="135">
        <v>15</v>
      </c>
      <c r="H38" s="127">
        <f t="shared" si="2"/>
        <v>52</v>
      </c>
      <c r="I38" s="282">
        <f t="shared" si="3"/>
        <v>15</v>
      </c>
    </row>
    <row r="39" spans="1:9" ht="21.75" customHeight="1">
      <c r="A39" s="133">
        <v>7</v>
      </c>
      <c r="B39" s="130" t="s">
        <v>533</v>
      </c>
      <c r="C39" s="358" t="s">
        <v>534</v>
      </c>
      <c r="D39" s="127"/>
      <c r="E39" s="135"/>
      <c r="F39" s="135"/>
      <c r="G39" s="135">
        <v>6</v>
      </c>
      <c r="H39" s="127">
        <f t="shared" si="2"/>
        <v>0</v>
      </c>
      <c r="I39" s="282">
        <f t="shared" si="3"/>
        <v>6</v>
      </c>
    </row>
    <row r="40" spans="1:9" ht="21.75" customHeight="1">
      <c r="A40" s="133">
        <v>8</v>
      </c>
      <c r="B40" s="130" t="s">
        <v>535</v>
      </c>
      <c r="C40" s="358" t="s">
        <v>536</v>
      </c>
      <c r="D40" s="127"/>
      <c r="E40" s="135"/>
      <c r="F40" s="135"/>
      <c r="G40" s="135">
        <v>3</v>
      </c>
      <c r="H40" s="127">
        <f t="shared" si="2"/>
        <v>0</v>
      </c>
      <c r="I40" s="282">
        <f t="shared" si="3"/>
        <v>3</v>
      </c>
    </row>
    <row r="41" spans="1:9" ht="19.5" customHeight="1">
      <c r="A41" s="131" t="s">
        <v>541</v>
      </c>
      <c r="B41" s="132" t="s">
        <v>447</v>
      </c>
      <c r="C41" s="119" t="s">
        <v>448</v>
      </c>
      <c r="D41" s="127"/>
      <c r="E41" s="127"/>
      <c r="F41" s="127">
        <v>25</v>
      </c>
      <c r="G41" s="135">
        <v>27</v>
      </c>
      <c r="H41" s="127">
        <f t="shared" si="2"/>
        <v>25</v>
      </c>
      <c r="I41" s="282">
        <f t="shared" si="3"/>
        <v>27</v>
      </c>
    </row>
    <row r="42" spans="1:9" ht="27" customHeight="1">
      <c r="A42" s="131" t="s">
        <v>542</v>
      </c>
      <c r="B42" s="132" t="s">
        <v>537</v>
      </c>
      <c r="C42" s="119" t="s">
        <v>538</v>
      </c>
      <c r="D42" s="127"/>
      <c r="E42" s="127"/>
      <c r="F42" s="127"/>
      <c r="G42" s="135">
        <v>1</v>
      </c>
      <c r="H42" s="127">
        <f t="shared" si="2"/>
        <v>0</v>
      </c>
      <c r="I42" s="282">
        <f t="shared" si="3"/>
        <v>1</v>
      </c>
    </row>
    <row r="43" spans="1:9" ht="15.75" customHeight="1">
      <c r="A43" s="131" t="s">
        <v>543</v>
      </c>
      <c r="B43" s="130" t="s">
        <v>78</v>
      </c>
      <c r="C43" s="119" t="s">
        <v>77</v>
      </c>
      <c r="D43" s="127"/>
      <c r="E43" s="127"/>
      <c r="F43" s="127">
        <v>63</v>
      </c>
      <c r="G43" s="135">
        <v>14</v>
      </c>
      <c r="H43" s="127">
        <f t="shared" si="2"/>
        <v>63</v>
      </c>
      <c r="I43" s="282">
        <f t="shared" si="3"/>
        <v>14</v>
      </c>
    </row>
    <row r="44" spans="1:9" ht="15.75" customHeight="1">
      <c r="A44" s="234" t="s">
        <v>76</v>
      </c>
      <c r="B44" s="126"/>
      <c r="C44" s="125"/>
      <c r="D44" s="122"/>
      <c r="E44" s="122"/>
      <c r="F44" s="122"/>
      <c r="G44" s="134"/>
      <c r="H44" s="127"/>
      <c r="I44" s="286"/>
    </row>
    <row r="45" spans="1:9" ht="15.75" customHeight="1">
      <c r="A45" s="233" t="s">
        <v>73</v>
      </c>
      <c r="B45" s="129"/>
      <c r="C45" s="121"/>
      <c r="D45" s="127"/>
      <c r="E45" s="127"/>
      <c r="F45" s="127"/>
      <c r="G45" s="135"/>
      <c r="H45" s="127"/>
      <c r="I45" s="287"/>
    </row>
    <row r="46" spans="1:9" ht="15.75" customHeight="1">
      <c r="A46" s="233" t="s">
        <v>83</v>
      </c>
      <c r="B46" s="129"/>
      <c r="C46" s="125"/>
      <c r="D46" s="122"/>
      <c r="E46" s="122"/>
      <c r="F46" s="122"/>
      <c r="G46" s="134">
        <f>SUM(G47:G48)</f>
        <v>8</v>
      </c>
      <c r="H46" s="122"/>
      <c r="I46" s="361">
        <f>SUM(G46)</f>
        <v>8</v>
      </c>
    </row>
    <row r="47" spans="1:9" ht="26.25" customHeight="1">
      <c r="A47" s="360">
        <v>1</v>
      </c>
      <c r="B47" s="126" t="s">
        <v>539</v>
      </c>
      <c r="C47" s="380" t="s">
        <v>550</v>
      </c>
      <c r="D47" s="122"/>
      <c r="E47" s="122"/>
      <c r="F47" s="122"/>
      <c r="G47" s="134">
        <v>2</v>
      </c>
      <c r="H47" s="122"/>
      <c r="I47" s="361">
        <f>SUM(G47)</f>
        <v>2</v>
      </c>
    </row>
    <row r="48" spans="1:9" ht="23.25" customHeight="1">
      <c r="A48" s="360">
        <v>2</v>
      </c>
      <c r="B48" s="126" t="s">
        <v>540</v>
      </c>
      <c r="C48" s="381" t="s">
        <v>551</v>
      </c>
      <c r="D48" s="122"/>
      <c r="E48" s="122"/>
      <c r="F48" s="122"/>
      <c r="G48" s="134">
        <v>6</v>
      </c>
      <c r="H48" s="122"/>
      <c r="I48" s="361">
        <f>SUM(G48)</f>
        <v>6</v>
      </c>
    </row>
    <row r="49" spans="1:9" ht="15.75" customHeight="1">
      <c r="A49" s="234" t="s">
        <v>75</v>
      </c>
      <c r="B49" s="126"/>
      <c r="C49" s="125"/>
      <c r="D49" s="123"/>
      <c r="E49" s="123"/>
      <c r="F49" s="123"/>
      <c r="G49" s="124"/>
      <c r="H49" s="123"/>
      <c r="I49" s="286"/>
    </row>
    <row r="50" spans="1:9" ht="15.75" customHeight="1">
      <c r="A50" s="233" t="s">
        <v>73</v>
      </c>
      <c r="B50" s="122"/>
      <c r="C50" s="121"/>
      <c r="D50" s="119"/>
      <c r="E50" s="119"/>
      <c r="F50" s="119"/>
      <c r="G50" s="120"/>
      <c r="H50" s="119"/>
      <c r="I50" s="287"/>
    </row>
    <row r="51" spans="1:9" ht="15.75" customHeight="1">
      <c r="A51" s="234" t="s">
        <v>74</v>
      </c>
      <c r="B51" s="126"/>
      <c r="C51" s="125"/>
      <c r="D51" s="123"/>
      <c r="E51" s="123"/>
      <c r="F51" s="123"/>
      <c r="G51" s="124"/>
      <c r="H51" s="123"/>
      <c r="I51" s="286"/>
    </row>
    <row r="52" spans="1:9" ht="15.75" customHeight="1" thickBot="1">
      <c r="A52" s="235" t="s">
        <v>73</v>
      </c>
      <c r="B52" s="221"/>
      <c r="C52" s="222"/>
      <c r="D52" s="143"/>
      <c r="E52" s="143"/>
      <c r="F52" s="143"/>
      <c r="G52" s="223"/>
      <c r="H52" s="143"/>
      <c r="I52" s="288"/>
    </row>
    <row r="54" spans="1:2" ht="18.75">
      <c r="A54" s="118" t="s">
        <v>72</v>
      </c>
      <c r="B54" s="118"/>
    </row>
  </sheetData>
  <sheetProtection/>
  <mergeCells count="7">
    <mergeCell ref="C5:H5"/>
    <mergeCell ref="D2:F2"/>
    <mergeCell ref="A32:C32"/>
    <mergeCell ref="A10:C10"/>
    <mergeCell ref="D6:E6"/>
    <mergeCell ref="F6:G6"/>
    <mergeCell ref="H6:I6"/>
  </mergeCells>
  <printOptions horizontalCentered="1"/>
  <pageMargins left="0.2362204724409449" right="0.2362204724409449" top="0.7480314960629921" bottom="0.3937007874015748" header="0.31496062992125984" footer="0.1968503937007874"/>
  <pageSetup fitToHeight="0" fitToWidth="1" horizontalDpi="600" verticalDpi="600" orientation="landscape" paperSize="9" r:id="rId1"/>
  <headerFooter alignWithMargins="0">
    <oddFooter xml:space="preserve">&amp;R&amp;P+12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Korisnik 1</cp:lastModifiedBy>
  <cp:lastPrinted>2021-01-18T13:34:52Z</cp:lastPrinted>
  <dcterms:created xsi:type="dcterms:W3CDTF">1998-03-25T08:50:17Z</dcterms:created>
  <dcterms:modified xsi:type="dcterms:W3CDTF">2021-01-18T13:36:26Z</dcterms:modified>
  <cp:category/>
  <cp:version/>
  <cp:contentType/>
  <cp:contentStatus/>
</cp:coreProperties>
</file>