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Mreza\2023\PLAN RADA 2023\"/>
    </mc:Choice>
  </mc:AlternateContent>
  <xr:revisionPtr revIDLastSave="0" documentId="13_ncr:1_{34B7767B-4E32-4A6C-BBF5-D4E36BC01B51}" xr6:coauthVersionLast="45" xr6:coauthVersionMax="45" xr10:uidLastSave="{00000000-0000-0000-0000-000000000000}"/>
  <bookViews>
    <workbookView xWindow="-120" yWindow="-120" windowWidth="25440" windowHeight="15390" tabRatio="704" firstSheet="9" activeTab="20" xr2:uid="{00000000-000D-0000-FFFF-FFFF00000000}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dar.nepuno.rv" sheetId="224" r:id="rId7"/>
    <sheet name="Kadar.radno.angazovani" sheetId="225" r:id="rId8"/>
    <sheet name="Kadar.nastavnici.i.saradnici" sheetId="226" r:id="rId9"/>
    <sheet name="Kapaciteti i korišćenje" sheetId="209" r:id="rId10"/>
    <sheet name="Pratioci" sheetId="197" r:id="rId11"/>
    <sheet name="Dnevne.bolnice" sheetId="208" r:id="rId12"/>
    <sheet name="Pregledi" sheetId="220" r:id="rId13"/>
    <sheet name="DSG" sheetId="212" r:id="rId14"/>
    <sheet name="Usluge" sheetId="216" r:id="rId15"/>
    <sheet name="Dijagnostika" sheetId="217" r:id="rId16"/>
    <sheet name="Lab" sheetId="218" r:id="rId17"/>
    <sheet name="Krv" sheetId="223" r:id="rId18"/>
    <sheet name="Lekovi" sheetId="160" r:id="rId19"/>
    <sheet name="Sanitet.mat" sheetId="162" r:id="rId20"/>
    <sheet name="Covid статус" sheetId="227" r:id="rId21"/>
    <sheet name="Zbirno_usluge" sheetId="222" r:id="rId22"/>
  </sheets>
  <externalReferences>
    <externalReference r:id="rId23"/>
  </externalReferences>
  <definedNames>
    <definedName name="____W.O.R.K.B.O.O.K..C.O.N.T.E.N.T.S____" localSheetId="20">#REF!</definedName>
    <definedName name="____W.O.R.K.B.O.O.K..C.O.N.T.E.N.T.S____" localSheetId="15">#REF!</definedName>
    <definedName name="____W.O.R.K.B.O.O.K..C.O.N.T.E.N.T.S____" localSheetId="13">#REF!</definedName>
    <definedName name="____W.O.R.K.B.O.O.K..C.O.N.T.E.N.T.S____" localSheetId="8">#REF!</definedName>
    <definedName name="____W.O.R.K.B.O.O.K..C.O.N.T.E.N.T.S____" localSheetId="6">#REF!</definedName>
    <definedName name="____W.O.R.K.B.O.O.K..C.O.N.T.E.N.T.S____" localSheetId="7">#REF!</definedName>
    <definedName name="____W.O.R.K.B.O.O.K..C.O.N.T.E.N.T.S____" localSheetId="16">#REF!</definedName>
    <definedName name="____W.O.R.K.B.O.O.K..C.O.N.T.E.N.T.S____" localSheetId="12">#REF!</definedName>
    <definedName name="____W.O.R.K.B.O.O.K..C.O.N.T.E.N.T.S____" localSheetId="14">#REF!</definedName>
    <definedName name="____W.O.R.K.B.O.O.K..C.O.N.T.E.N.T.S____" localSheetId="21">#REF!</definedName>
    <definedName name="____W.O.R.K.B.O.O.K..C.O.N.T.E.N.T.S____">#REF!</definedName>
    <definedName name="_xlnm.Print_Area" localSheetId="4">'Kadar.nem.'!$A$1:$I$23</definedName>
    <definedName name="_xlnm.Print_Area" localSheetId="6">'Kadar.nepuno.rv'!$A$1:$F$17</definedName>
    <definedName name="_xlnm.Print_Area" localSheetId="18">Lekovi!$A$1:$K$34</definedName>
    <definedName name="_xlnm.Print_Area" localSheetId="12">Pregledi!$A$1:$I$19</definedName>
    <definedName name="_xlnm.Print_Titles" localSheetId="15">Dijagnostika!$6:$7</definedName>
    <definedName name="_xlnm.Print_Titles" localSheetId="3">'Kadar.zaj.med.del.'!$A:$A</definedName>
    <definedName name="_xlnm.Print_Titles" localSheetId="16">Lab!$6:$7</definedName>
    <definedName name="_xlnm.Print_Titles" localSheetId="18">Lekovi!$5:$7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218" l="1"/>
  <c r="G77" i="218"/>
  <c r="H76" i="218"/>
  <c r="G76" i="218"/>
  <c r="G11" i="218"/>
  <c r="H9" i="218"/>
  <c r="G9" i="218"/>
  <c r="F148" i="218"/>
  <c r="E148" i="218"/>
  <c r="D148" i="218"/>
  <c r="C148" i="218"/>
  <c r="F147" i="218"/>
  <c r="C147" i="218"/>
  <c r="H48" i="216" l="1"/>
  <c r="G48" i="216"/>
  <c r="H47" i="216"/>
  <c r="G47" i="216"/>
  <c r="G17" i="220" l="1"/>
  <c r="G14" i="220"/>
  <c r="G11" i="220"/>
  <c r="D10" i="162" l="1"/>
  <c r="D22" i="220" l="1"/>
  <c r="F78" i="218" l="1"/>
  <c r="F10" i="218" l="1"/>
  <c r="F149" i="218" s="1"/>
  <c r="D78" i="218"/>
  <c r="D10" i="218"/>
  <c r="H10" i="218" s="1"/>
  <c r="G19" i="220"/>
  <c r="F263" i="216"/>
  <c r="E263" i="216"/>
  <c r="F212" i="216"/>
  <c r="E212" i="216"/>
  <c r="F170" i="216"/>
  <c r="E170" i="216"/>
  <c r="D170" i="216"/>
  <c r="C170" i="216"/>
  <c r="F137" i="216"/>
  <c r="E137" i="216"/>
  <c r="D137" i="216"/>
  <c r="C137" i="216"/>
  <c r="H78" i="218" l="1"/>
  <c r="H149" i="218" s="1"/>
  <c r="D149" i="218"/>
  <c r="H12" i="209"/>
  <c r="H8" i="209"/>
  <c r="G12" i="216"/>
  <c r="H12" i="216"/>
  <c r="G13" i="216"/>
  <c r="H13" i="216"/>
  <c r="G14" i="216"/>
  <c r="H14" i="216"/>
  <c r="G15" i="216"/>
  <c r="H15" i="216"/>
  <c r="G16" i="216"/>
  <c r="H16" i="216"/>
  <c r="G17" i="216"/>
  <c r="H17" i="216"/>
  <c r="G18" i="216"/>
  <c r="H18" i="216"/>
  <c r="G19" i="216"/>
  <c r="H19" i="216"/>
  <c r="G20" i="216"/>
  <c r="H20" i="216"/>
  <c r="G21" i="216"/>
  <c r="H21" i="216"/>
  <c r="G22" i="216"/>
  <c r="H22" i="216"/>
  <c r="G23" i="216"/>
  <c r="H23" i="216"/>
  <c r="G24" i="216"/>
  <c r="H24" i="216"/>
  <c r="G25" i="216"/>
  <c r="H25" i="216"/>
  <c r="G26" i="216"/>
  <c r="H26" i="216"/>
  <c r="G27" i="216"/>
  <c r="H27" i="216"/>
  <c r="G28" i="216"/>
  <c r="H28" i="216"/>
  <c r="G29" i="216"/>
  <c r="H29" i="216"/>
  <c r="G30" i="216"/>
  <c r="H30" i="216"/>
  <c r="G31" i="216"/>
  <c r="H31" i="216"/>
  <c r="G32" i="216"/>
  <c r="H32" i="216"/>
  <c r="G33" i="216"/>
  <c r="H33" i="216"/>
  <c r="G34" i="216"/>
  <c r="H34" i="216"/>
  <c r="G35" i="216"/>
  <c r="H35" i="216"/>
  <c r="G36" i="216"/>
  <c r="H36" i="216"/>
  <c r="G37" i="216"/>
  <c r="H37" i="216"/>
  <c r="G38" i="216"/>
  <c r="H38" i="216"/>
  <c r="G39" i="216"/>
  <c r="H39" i="216"/>
  <c r="G40" i="216"/>
  <c r="H40" i="216"/>
  <c r="G41" i="216"/>
  <c r="H41" i="216"/>
  <c r="G42" i="216"/>
  <c r="H42" i="216"/>
  <c r="G43" i="216"/>
  <c r="H43" i="216"/>
  <c r="G44" i="216"/>
  <c r="H44" i="216"/>
  <c r="G45" i="216"/>
  <c r="H45" i="216"/>
  <c r="G46" i="216"/>
  <c r="H46" i="216"/>
  <c r="G49" i="216"/>
  <c r="H49" i="216"/>
  <c r="G50" i="216"/>
  <c r="H50" i="216"/>
  <c r="G51" i="216"/>
  <c r="H51" i="216"/>
  <c r="H11" i="216"/>
  <c r="G11" i="216"/>
  <c r="F52" i="216"/>
  <c r="F264" i="216" s="1"/>
  <c r="E52" i="216"/>
  <c r="E264" i="216" s="1"/>
  <c r="D52" i="216"/>
  <c r="D264" i="216" s="1"/>
  <c r="C52" i="216"/>
  <c r="C264" i="216" s="1"/>
  <c r="E17" i="220"/>
  <c r="D17" i="220"/>
  <c r="D19" i="220" s="1"/>
  <c r="I16" i="220"/>
  <c r="F17" i="220"/>
  <c r="F19" i="220" s="1"/>
  <c r="I14" i="220"/>
  <c r="E14" i="220"/>
  <c r="H14" i="220"/>
  <c r="D14" i="220"/>
  <c r="E11" i="220"/>
  <c r="I11" i="220" s="1"/>
  <c r="D11" i="220"/>
  <c r="H11" i="220" s="1"/>
  <c r="G264" i="216" l="1"/>
  <c r="H264" i="216"/>
  <c r="G52" i="216"/>
  <c r="H52" i="216"/>
  <c r="E19" i="220"/>
  <c r="D10" i="217"/>
  <c r="H66" i="217"/>
  <c r="F67" i="217"/>
  <c r="J14" i="174"/>
  <c r="H8" i="218"/>
  <c r="H147" i="218" s="1"/>
  <c r="G8" i="218"/>
  <c r="B20" i="227"/>
  <c r="C10" i="162"/>
  <c r="C15" i="162"/>
  <c r="C8" i="162"/>
  <c r="D15" i="162" l="1"/>
  <c r="G90" i="218"/>
  <c r="G91" i="218"/>
  <c r="G92" i="218"/>
  <c r="G93" i="218"/>
  <c r="G94" i="218"/>
  <c r="G95" i="218"/>
  <c r="G96" i="218"/>
  <c r="G97" i="218"/>
  <c r="G98" i="218"/>
  <c r="G99" i="218"/>
  <c r="G100" i="218"/>
  <c r="G101" i="218"/>
  <c r="G102" i="218"/>
  <c r="G103" i="218"/>
  <c r="G104" i="218"/>
  <c r="G105" i="218"/>
  <c r="G106" i="218"/>
  <c r="G107" i="218"/>
  <c r="G108" i="218"/>
  <c r="G109" i="218"/>
  <c r="G110" i="218"/>
  <c r="G111" i="218"/>
  <c r="G112" i="218"/>
  <c r="G113" i="218"/>
  <c r="G114" i="218"/>
  <c r="G115" i="218"/>
  <c r="G116" i="218"/>
  <c r="G117" i="218"/>
  <c r="G118" i="218"/>
  <c r="G119" i="218"/>
  <c r="G120" i="218"/>
  <c r="G121" i="218"/>
  <c r="G122" i="218"/>
  <c r="G123" i="218"/>
  <c r="G124" i="218"/>
  <c r="G125" i="218"/>
  <c r="G126" i="218"/>
  <c r="G127" i="218"/>
  <c r="G128" i="218"/>
  <c r="G129" i="218"/>
  <c r="G130" i="218"/>
  <c r="G131" i="218"/>
  <c r="G132" i="218"/>
  <c r="G133" i="218"/>
  <c r="G134" i="218"/>
  <c r="G135" i="218"/>
  <c r="G136" i="218"/>
  <c r="G137" i="218"/>
  <c r="G138" i="218"/>
  <c r="G139" i="218"/>
  <c r="G140" i="218"/>
  <c r="G141" i="218"/>
  <c r="G142" i="218"/>
  <c r="G143" i="218"/>
  <c r="G144" i="218"/>
  <c r="G145" i="218"/>
  <c r="G146" i="218"/>
  <c r="G87" i="218"/>
  <c r="G88" i="218"/>
  <c r="G89" i="218"/>
  <c r="G84" i="218"/>
  <c r="G85" i="218"/>
  <c r="G86" i="218"/>
  <c r="G82" i="218"/>
  <c r="G83" i="218"/>
  <c r="G73" i="218"/>
  <c r="G72" i="218"/>
  <c r="G68" i="218"/>
  <c r="G67" i="218"/>
  <c r="G65" i="218"/>
  <c r="G64" i="218"/>
  <c r="G62" i="218"/>
  <c r="G61" i="218"/>
  <c r="G16" i="218"/>
  <c r="G12" i="218"/>
  <c r="G13" i="218"/>
  <c r="G14" i="218"/>
  <c r="G15" i="218"/>
  <c r="G17" i="218"/>
  <c r="G36" i="218"/>
  <c r="G32" i="218"/>
  <c r="G20" i="218"/>
  <c r="G19" i="218"/>
  <c r="H84" i="217"/>
  <c r="G84" i="217"/>
  <c r="G66" i="217"/>
  <c r="H9" i="217"/>
  <c r="G9" i="217"/>
  <c r="F26" i="209"/>
  <c r="F27" i="209"/>
  <c r="F25" i="209"/>
  <c r="C2" i="226" l="1"/>
  <c r="C1" i="226"/>
  <c r="C2" i="225"/>
  <c r="C1" i="225"/>
  <c r="C1" i="224"/>
  <c r="C2" i="224"/>
  <c r="G8" i="209"/>
  <c r="G12" i="209"/>
  <c r="G16" i="209"/>
  <c r="G20" i="209"/>
  <c r="G24" i="209"/>
  <c r="H235" i="216"/>
  <c r="H234" i="216"/>
  <c r="H233" i="216"/>
  <c r="H108" i="218"/>
  <c r="H107" i="218"/>
  <c r="H106" i="218"/>
  <c r="H84" i="216"/>
  <c r="H83" i="216"/>
  <c r="H82" i="216"/>
  <c r="H65" i="218"/>
  <c r="H64" i="218"/>
  <c r="H68" i="218"/>
  <c r="H73" i="223"/>
  <c r="F73" i="223"/>
  <c r="H72" i="223"/>
  <c r="F72" i="223"/>
  <c r="H71" i="223"/>
  <c r="F71" i="223"/>
  <c r="H70" i="223"/>
  <c r="F70" i="223"/>
  <c r="H69" i="223"/>
  <c r="F69" i="223"/>
  <c r="H68" i="223"/>
  <c r="F68" i="223"/>
  <c r="H67" i="223"/>
  <c r="F67" i="223"/>
  <c r="H66" i="223"/>
  <c r="F66" i="223"/>
  <c r="H65" i="223"/>
  <c r="F65" i="223"/>
  <c r="H64" i="223"/>
  <c r="F64" i="223"/>
  <c r="H63" i="223"/>
  <c r="F63" i="223"/>
  <c r="H62" i="223"/>
  <c r="F62" i="223"/>
  <c r="H61" i="223"/>
  <c r="F61" i="223"/>
  <c r="H60" i="223"/>
  <c r="F60" i="223"/>
  <c r="H59" i="223"/>
  <c r="F59" i="223"/>
  <c r="H58" i="223"/>
  <c r="F58" i="223"/>
  <c r="H57" i="223"/>
  <c r="F57" i="223"/>
  <c r="H56" i="223"/>
  <c r="F56" i="223"/>
  <c r="H55" i="223"/>
  <c r="F55" i="223"/>
  <c r="H54" i="223"/>
  <c r="F54" i="223"/>
  <c r="H53" i="223"/>
  <c r="F53" i="223"/>
  <c r="H52" i="223"/>
  <c r="F52" i="223"/>
  <c r="H51" i="223"/>
  <c r="F51" i="223"/>
  <c r="H50" i="223"/>
  <c r="F50" i="223"/>
  <c r="H49" i="223"/>
  <c r="F49" i="223"/>
  <c r="H48" i="223"/>
  <c r="F48" i="223"/>
  <c r="H47" i="223"/>
  <c r="F47" i="223"/>
  <c r="H45" i="223"/>
  <c r="F45" i="223"/>
  <c r="H44" i="223"/>
  <c r="F44" i="223"/>
  <c r="H43" i="223"/>
  <c r="F43" i="223"/>
  <c r="H42" i="223"/>
  <c r="F42" i="223"/>
  <c r="H41" i="223"/>
  <c r="F41" i="223"/>
  <c r="H40" i="223"/>
  <c r="F40" i="223"/>
  <c r="H39" i="223"/>
  <c r="F39" i="223"/>
  <c r="H38" i="223"/>
  <c r="F38" i="223"/>
  <c r="H37" i="223"/>
  <c r="F37" i="223"/>
  <c r="H36" i="223"/>
  <c r="F36" i="223"/>
  <c r="H35" i="223"/>
  <c r="F35" i="223"/>
  <c r="H34" i="223"/>
  <c r="F34" i="223"/>
  <c r="H33" i="223"/>
  <c r="F33" i="223"/>
  <c r="H32" i="223"/>
  <c r="F32" i="223"/>
  <c r="H31" i="223"/>
  <c r="F31" i="223"/>
  <c r="H30" i="223"/>
  <c r="F30" i="223"/>
  <c r="H29" i="223"/>
  <c r="F29" i="223"/>
  <c r="H28" i="223"/>
  <c r="F28" i="223"/>
  <c r="H27" i="223"/>
  <c r="F27" i="223"/>
  <c r="H25" i="223"/>
  <c r="F25" i="223"/>
  <c r="H24" i="223"/>
  <c r="F24" i="223"/>
  <c r="H23" i="223"/>
  <c r="F23" i="223"/>
  <c r="H22" i="223"/>
  <c r="F22" i="223"/>
  <c r="H21" i="223"/>
  <c r="F21" i="223"/>
  <c r="H20" i="223"/>
  <c r="F20" i="223"/>
  <c r="H19" i="223"/>
  <c r="F19" i="223"/>
  <c r="H17" i="223"/>
  <c r="F17" i="223"/>
  <c r="H16" i="223"/>
  <c r="F16" i="223"/>
  <c r="H15" i="223"/>
  <c r="F15" i="223"/>
  <c r="H14" i="223"/>
  <c r="F14" i="223"/>
  <c r="H13" i="223"/>
  <c r="F13" i="223"/>
  <c r="H12" i="223"/>
  <c r="F12" i="223"/>
  <c r="H11" i="223"/>
  <c r="F11" i="223"/>
  <c r="H10" i="223"/>
  <c r="F10" i="223"/>
  <c r="G148" i="218" l="1"/>
  <c r="H148" i="218"/>
  <c r="H92" i="218"/>
  <c r="H89" i="218"/>
  <c r="H88" i="218"/>
  <c r="H86" i="218"/>
  <c r="H82" i="218"/>
  <c r="H100" i="218"/>
  <c r="H98" i="218"/>
  <c r="H96" i="218"/>
  <c r="H102" i="218"/>
  <c r="H120" i="218"/>
  <c r="H119" i="218"/>
  <c r="H116" i="218"/>
  <c r="H115" i="218"/>
  <c r="H93" i="218"/>
  <c r="H114" i="218"/>
  <c r="H125" i="218"/>
  <c r="H131" i="218"/>
  <c r="H130" i="218"/>
  <c r="H129" i="218"/>
  <c r="H128" i="218"/>
  <c r="H127" i="218"/>
  <c r="H126" i="218"/>
  <c r="H138" i="218"/>
  <c r="H137" i="218"/>
  <c r="H136" i="218"/>
  <c r="H134" i="218"/>
  <c r="H133" i="218"/>
  <c r="H132" i="218"/>
  <c r="H141" i="218"/>
  <c r="H73" i="218"/>
  <c r="H72" i="218"/>
  <c r="H20" i="218"/>
  <c r="H19" i="218"/>
  <c r="H36" i="218"/>
  <c r="H32" i="218"/>
  <c r="H16" i="218"/>
  <c r="H67" i="218"/>
  <c r="H62" i="218"/>
  <c r="H61" i="218"/>
  <c r="E147" i="218"/>
  <c r="G147" i="218"/>
  <c r="H25" i="209" l="1"/>
  <c r="H20" i="209"/>
  <c r="H26" i="209"/>
  <c r="H27" i="209"/>
  <c r="H24" i="209" l="1"/>
  <c r="D27" i="209"/>
  <c r="D26" i="209"/>
  <c r="D25" i="209"/>
  <c r="D88" i="217"/>
  <c r="E88" i="217"/>
  <c r="F88" i="217"/>
  <c r="G88" i="217"/>
  <c r="H88" i="217"/>
  <c r="C88" i="217"/>
  <c r="D85" i="217"/>
  <c r="E85" i="217"/>
  <c r="F85" i="217"/>
  <c r="C85" i="217"/>
  <c r="H87" i="217"/>
  <c r="G87" i="217"/>
  <c r="H86" i="217"/>
  <c r="H85" i="217" s="1"/>
  <c r="G86" i="217"/>
  <c r="G85" i="217" s="1"/>
  <c r="D67" i="217"/>
  <c r="E67" i="217"/>
  <c r="C67" i="217"/>
  <c r="H69" i="217"/>
  <c r="H70" i="217"/>
  <c r="H71" i="217"/>
  <c r="H72" i="217"/>
  <c r="H73" i="217"/>
  <c r="H74" i="217"/>
  <c r="H75" i="217"/>
  <c r="H76" i="217"/>
  <c r="H77" i="217"/>
  <c r="H78" i="217"/>
  <c r="H79" i="217"/>
  <c r="H80" i="217"/>
  <c r="H81" i="217"/>
  <c r="H82" i="217"/>
  <c r="G69" i="217"/>
  <c r="G70" i="217"/>
  <c r="G71" i="217"/>
  <c r="G72" i="217"/>
  <c r="G73" i="217"/>
  <c r="G74" i="217"/>
  <c r="G75" i="217"/>
  <c r="G76" i="217"/>
  <c r="G77" i="217"/>
  <c r="G78" i="217"/>
  <c r="G79" i="217"/>
  <c r="G80" i="217"/>
  <c r="G81" i="217"/>
  <c r="G82" i="217"/>
  <c r="H68" i="217"/>
  <c r="G68" i="217"/>
  <c r="E10" i="217"/>
  <c r="E89" i="217" s="1"/>
  <c r="F10" i="217"/>
  <c r="C10" i="217"/>
  <c r="H12" i="217"/>
  <c r="H13" i="217"/>
  <c r="H14" i="217"/>
  <c r="H15" i="217"/>
  <c r="H16" i="217"/>
  <c r="H17" i="217"/>
  <c r="H18" i="217"/>
  <c r="H19" i="217"/>
  <c r="H20" i="217"/>
  <c r="H21" i="217"/>
  <c r="H22" i="217"/>
  <c r="H23" i="217"/>
  <c r="H24" i="217"/>
  <c r="H25" i="217"/>
  <c r="H26" i="217"/>
  <c r="H27" i="217"/>
  <c r="H28" i="217"/>
  <c r="H29" i="217"/>
  <c r="H30" i="217"/>
  <c r="H31" i="217"/>
  <c r="H32" i="217"/>
  <c r="H33" i="217"/>
  <c r="H34" i="217"/>
  <c r="H35" i="217"/>
  <c r="H36" i="217"/>
  <c r="H37" i="217"/>
  <c r="H38" i="217"/>
  <c r="H39" i="217"/>
  <c r="H40" i="217"/>
  <c r="H41" i="217"/>
  <c r="H42" i="217"/>
  <c r="H43" i="217"/>
  <c r="H44" i="217"/>
  <c r="H45" i="217"/>
  <c r="H46" i="217"/>
  <c r="H47" i="217"/>
  <c r="H48" i="217"/>
  <c r="H49" i="217"/>
  <c r="H50" i="217"/>
  <c r="H51" i="217"/>
  <c r="H52" i="217"/>
  <c r="H53" i="217"/>
  <c r="H54" i="217"/>
  <c r="H55" i="217"/>
  <c r="H56" i="217"/>
  <c r="H57" i="217"/>
  <c r="H58" i="217"/>
  <c r="H59" i="217"/>
  <c r="H60" i="217"/>
  <c r="H61" i="217"/>
  <c r="H62" i="217"/>
  <c r="H63" i="217"/>
  <c r="H64" i="217"/>
  <c r="H11" i="217"/>
  <c r="G12" i="217"/>
  <c r="G13" i="217"/>
  <c r="G14" i="217"/>
  <c r="G15" i="217"/>
  <c r="G16" i="217"/>
  <c r="G17" i="217"/>
  <c r="G18" i="217"/>
  <c r="G19" i="217"/>
  <c r="G20" i="217"/>
  <c r="G21" i="217"/>
  <c r="G22" i="217"/>
  <c r="G23" i="217"/>
  <c r="G24" i="217"/>
  <c r="G25" i="217"/>
  <c r="G26" i="217"/>
  <c r="G27" i="217"/>
  <c r="G28" i="217"/>
  <c r="G29" i="217"/>
  <c r="G30" i="217"/>
  <c r="G31" i="217"/>
  <c r="G32" i="217"/>
  <c r="G33" i="217"/>
  <c r="G34" i="217"/>
  <c r="G35" i="217"/>
  <c r="G36" i="217"/>
  <c r="G37" i="217"/>
  <c r="G38" i="217"/>
  <c r="G39" i="217"/>
  <c r="G40" i="217"/>
  <c r="G41" i="217"/>
  <c r="G42" i="217"/>
  <c r="G43" i="217"/>
  <c r="G44" i="217"/>
  <c r="G45" i="217"/>
  <c r="G46" i="217"/>
  <c r="G47" i="217"/>
  <c r="G48" i="217"/>
  <c r="G49" i="217"/>
  <c r="G50" i="217"/>
  <c r="G51" i="217"/>
  <c r="G52" i="217"/>
  <c r="G53" i="217"/>
  <c r="G54" i="217"/>
  <c r="G55" i="217"/>
  <c r="G56" i="217"/>
  <c r="G57" i="217"/>
  <c r="G58" i="217"/>
  <c r="G59" i="217"/>
  <c r="G60" i="217"/>
  <c r="G61" i="217"/>
  <c r="G62" i="217"/>
  <c r="G63" i="217"/>
  <c r="G64" i="217"/>
  <c r="G11" i="217"/>
  <c r="E78" i="218"/>
  <c r="C78" i="218"/>
  <c r="H80" i="218"/>
  <c r="H81" i="218"/>
  <c r="H83" i="218"/>
  <c r="H84" i="218"/>
  <c r="H85" i="218"/>
  <c r="H87" i="218"/>
  <c r="H90" i="218"/>
  <c r="H91" i="218"/>
  <c r="H94" i="218"/>
  <c r="H95" i="218"/>
  <c r="H97" i="218"/>
  <c r="H99" i="218"/>
  <c r="H101" i="218"/>
  <c r="H103" i="218"/>
  <c r="H104" i="218"/>
  <c r="H105" i="218"/>
  <c r="H109" i="218"/>
  <c r="H110" i="218"/>
  <c r="H111" i="218"/>
  <c r="H112" i="218"/>
  <c r="H113" i="218"/>
  <c r="H117" i="218"/>
  <c r="H118" i="218"/>
  <c r="H121" i="218"/>
  <c r="H122" i="218"/>
  <c r="H123" i="218"/>
  <c r="H124" i="218"/>
  <c r="H135" i="218"/>
  <c r="H139" i="218"/>
  <c r="H140" i="218"/>
  <c r="H142" i="218"/>
  <c r="H143" i="218"/>
  <c r="H144" i="218"/>
  <c r="H145" i="218"/>
  <c r="H146" i="218"/>
  <c r="H79" i="218"/>
  <c r="G80" i="218"/>
  <c r="G81" i="218"/>
  <c r="G79" i="218"/>
  <c r="E10" i="218"/>
  <c r="C10" i="218"/>
  <c r="H12" i="218"/>
  <c r="H13" i="218"/>
  <c r="H14" i="218"/>
  <c r="H15" i="218"/>
  <c r="H17" i="218"/>
  <c r="H18" i="218"/>
  <c r="H21" i="218"/>
  <c r="H22" i="218"/>
  <c r="H23" i="218"/>
  <c r="H24" i="218"/>
  <c r="H25" i="218"/>
  <c r="H26" i="218"/>
  <c r="H27" i="218"/>
  <c r="H28" i="218"/>
  <c r="H29" i="218"/>
  <c r="H30" i="218"/>
  <c r="H31" i="218"/>
  <c r="H33" i="218"/>
  <c r="H34" i="218"/>
  <c r="H35" i="218"/>
  <c r="H37" i="218"/>
  <c r="H38" i="218"/>
  <c r="H39" i="218"/>
  <c r="H40" i="218"/>
  <c r="H41" i="218"/>
  <c r="H42" i="218"/>
  <c r="H43" i="218"/>
  <c r="H44" i="218"/>
  <c r="H45" i="218"/>
  <c r="H46" i="218"/>
  <c r="H47" i="218"/>
  <c r="H48" i="218"/>
  <c r="H49" i="218"/>
  <c r="H50" i="218"/>
  <c r="H51" i="218"/>
  <c r="H52" i="218"/>
  <c r="H53" i="218"/>
  <c r="H54" i="218"/>
  <c r="H55" i="218"/>
  <c r="H56" i="218"/>
  <c r="H57" i="218"/>
  <c r="H58" i="218"/>
  <c r="H59" i="218"/>
  <c r="H60" i="218"/>
  <c r="H63" i="218"/>
  <c r="H66" i="218"/>
  <c r="H69" i="218"/>
  <c r="H70" i="218"/>
  <c r="H71" i="218"/>
  <c r="H74" i="218"/>
  <c r="H75" i="218"/>
  <c r="H11" i="218"/>
  <c r="G18" i="218"/>
  <c r="G21" i="218"/>
  <c r="G22" i="218"/>
  <c r="G23" i="218"/>
  <c r="G24" i="218"/>
  <c r="G25" i="218"/>
  <c r="G26" i="218"/>
  <c r="G27" i="218"/>
  <c r="G28" i="218"/>
  <c r="G29" i="218"/>
  <c r="G30" i="218"/>
  <c r="G31" i="218"/>
  <c r="G33" i="218"/>
  <c r="G34" i="218"/>
  <c r="G35" i="218"/>
  <c r="G37" i="218"/>
  <c r="G38" i="218"/>
  <c r="G39" i="218"/>
  <c r="G40" i="218"/>
  <c r="G41" i="218"/>
  <c r="G42" i="218"/>
  <c r="G43" i="218"/>
  <c r="G44" i="218"/>
  <c r="G45" i="218"/>
  <c r="G46" i="218"/>
  <c r="G47" i="218"/>
  <c r="G48" i="218"/>
  <c r="G49" i="218"/>
  <c r="G50" i="218"/>
  <c r="G51" i="218"/>
  <c r="G52" i="218"/>
  <c r="G53" i="218"/>
  <c r="G54" i="218"/>
  <c r="G55" i="218"/>
  <c r="G56" i="218"/>
  <c r="G57" i="218"/>
  <c r="G58" i="218"/>
  <c r="G59" i="218"/>
  <c r="G60" i="218"/>
  <c r="G63" i="218"/>
  <c r="G66" i="218"/>
  <c r="G69" i="218"/>
  <c r="G70" i="218"/>
  <c r="G71" i="218"/>
  <c r="G74" i="218"/>
  <c r="G75" i="218"/>
  <c r="C149" i="218" l="1"/>
  <c r="G78" i="218"/>
  <c r="G10" i="218"/>
  <c r="E149" i="218"/>
  <c r="G67" i="217"/>
  <c r="G10" i="217"/>
  <c r="C89" i="217"/>
  <c r="H67" i="217"/>
  <c r="F89" i="217"/>
  <c r="H10" i="217"/>
  <c r="D89" i="217"/>
  <c r="K34" i="160"/>
  <c r="H238" i="216"/>
  <c r="H239" i="216"/>
  <c r="H240" i="216"/>
  <c r="H241" i="216"/>
  <c r="H242" i="216"/>
  <c r="H243" i="216"/>
  <c r="H244" i="216"/>
  <c r="H245" i="216"/>
  <c r="H246" i="216"/>
  <c r="H247" i="216"/>
  <c r="H248" i="216"/>
  <c r="H249" i="216"/>
  <c r="H250" i="216"/>
  <c r="H251" i="216"/>
  <c r="H252" i="216"/>
  <c r="H253" i="216"/>
  <c r="H254" i="216"/>
  <c r="H255" i="216"/>
  <c r="H256" i="216"/>
  <c r="H257" i="216"/>
  <c r="H258" i="216"/>
  <c r="H259" i="216"/>
  <c r="H260" i="216"/>
  <c r="H261" i="216"/>
  <c r="H262" i="216"/>
  <c r="H237" i="216"/>
  <c r="G238" i="216"/>
  <c r="G239" i="216"/>
  <c r="G240" i="216"/>
  <c r="G241" i="216"/>
  <c r="G242" i="216"/>
  <c r="G243" i="216"/>
  <c r="G244" i="216"/>
  <c r="G245" i="216"/>
  <c r="G246" i="216"/>
  <c r="G247" i="216"/>
  <c r="G248" i="216"/>
  <c r="G249" i="216"/>
  <c r="G250" i="216"/>
  <c r="G251" i="216"/>
  <c r="G252" i="216"/>
  <c r="G253" i="216"/>
  <c r="G254" i="216"/>
  <c r="G255" i="216"/>
  <c r="G256" i="216"/>
  <c r="G257" i="216"/>
  <c r="G258" i="216"/>
  <c r="G259" i="216"/>
  <c r="G260" i="216"/>
  <c r="G261" i="216"/>
  <c r="G262" i="216"/>
  <c r="G237" i="216"/>
  <c r="H216" i="216"/>
  <c r="H217" i="216"/>
  <c r="H218" i="216"/>
  <c r="H219" i="216"/>
  <c r="H220" i="216"/>
  <c r="H221" i="216"/>
  <c r="H222" i="216"/>
  <c r="H223" i="216"/>
  <c r="H224" i="216"/>
  <c r="H225" i="216"/>
  <c r="H226" i="216"/>
  <c r="H227" i="216"/>
  <c r="H228" i="216"/>
  <c r="H229" i="216"/>
  <c r="H230" i="216"/>
  <c r="H231" i="216"/>
  <c r="H232" i="216"/>
  <c r="H215" i="216"/>
  <c r="G216" i="216"/>
  <c r="G217" i="216"/>
  <c r="G218" i="216"/>
  <c r="G219" i="216"/>
  <c r="G220" i="216"/>
  <c r="G221" i="216"/>
  <c r="G222" i="216"/>
  <c r="G223" i="216"/>
  <c r="G224" i="216"/>
  <c r="G225" i="216"/>
  <c r="G226" i="216"/>
  <c r="G227" i="216"/>
  <c r="G228" i="216"/>
  <c r="G229" i="216"/>
  <c r="G230" i="216"/>
  <c r="G231" i="216"/>
  <c r="G232" i="216"/>
  <c r="G215" i="216"/>
  <c r="H178" i="216"/>
  <c r="H179" i="216"/>
  <c r="H180" i="216"/>
  <c r="H181" i="216"/>
  <c r="H182" i="216"/>
  <c r="H183" i="216"/>
  <c r="H184" i="216"/>
  <c r="H185" i="216"/>
  <c r="H186" i="216"/>
  <c r="H187" i="216"/>
  <c r="H188" i="216"/>
  <c r="H189" i="216"/>
  <c r="H190" i="216"/>
  <c r="H191" i="216"/>
  <c r="H192" i="216"/>
  <c r="H193" i="216"/>
  <c r="H194" i="216"/>
  <c r="H195" i="216"/>
  <c r="H196" i="216"/>
  <c r="H197" i="216"/>
  <c r="H198" i="216"/>
  <c r="H199" i="216"/>
  <c r="H200" i="216"/>
  <c r="H201" i="216"/>
  <c r="H202" i="216"/>
  <c r="H203" i="216"/>
  <c r="H204" i="216"/>
  <c r="H205" i="216"/>
  <c r="H206" i="216"/>
  <c r="H207" i="216"/>
  <c r="H208" i="216"/>
  <c r="H209" i="216"/>
  <c r="H210" i="216"/>
  <c r="H211" i="216"/>
  <c r="H177" i="216"/>
  <c r="G178" i="216"/>
  <c r="G179" i="216"/>
  <c r="G180" i="216"/>
  <c r="G181" i="216"/>
  <c r="G182" i="216"/>
  <c r="G183" i="216"/>
  <c r="G184" i="216"/>
  <c r="G185" i="216"/>
  <c r="G186" i="216"/>
  <c r="G187" i="216"/>
  <c r="G188" i="216"/>
  <c r="G189" i="216"/>
  <c r="G190" i="216"/>
  <c r="G191" i="216"/>
  <c r="G192" i="216"/>
  <c r="G193" i="216"/>
  <c r="G194" i="216"/>
  <c r="G195" i="216"/>
  <c r="G196" i="216"/>
  <c r="G197" i="216"/>
  <c r="G198" i="216"/>
  <c r="G199" i="216"/>
  <c r="G200" i="216"/>
  <c r="G201" i="216"/>
  <c r="G202" i="216"/>
  <c r="G203" i="216"/>
  <c r="G204" i="216"/>
  <c r="G205" i="216"/>
  <c r="G206" i="216"/>
  <c r="G207" i="216"/>
  <c r="G208" i="216"/>
  <c r="G209" i="216"/>
  <c r="G210" i="216"/>
  <c r="G211" i="216"/>
  <c r="G177" i="216"/>
  <c r="H174" i="216"/>
  <c r="H175" i="216"/>
  <c r="H173" i="216"/>
  <c r="G174" i="216"/>
  <c r="G175" i="216"/>
  <c r="G173" i="216"/>
  <c r="H150" i="216"/>
  <c r="H151" i="216"/>
  <c r="H152" i="216"/>
  <c r="H153" i="216"/>
  <c r="H154" i="216"/>
  <c r="H155" i="216"/>
  <c r="H156" i="216"/>
  <c r="H157" i="216"/>
  <c r="H158" i="216"/>
  <c r="H159" i="216"/>
  <c r="H160" i="216"/>
  <c r="H161" i="216"/>
  <c r="H162" i="216"/>
  <c r="H163" i="216"/>
  <c r="H164" i="216"/>
  <c r="H165" i="216"/>
  <c r="H166" i="216"/>
  <c r="H167" i="216"/>
  <c r="H168" i="216"/>
  <c r="H169" i="216"/>
  <c r="H149" i="216"/>
  <c r="G150" i="216"/>
  <c r="G151" i="216"/>
  <c r="G152" i="216"/>
  <c r="G153" i="216"/>
  <c r="G154" i="216"/>
  <c r="G155" i="216"/>
  <c r="G156" i="216"/>
  <c r="G157" i="216"/>
  <c r="G158" i="216"/>
  <c r="G159" i="216"/>
  <c r="G160" i="216"/>
  <c r="G161" i="216"/>
  <c r="G162" i="216"/>
  <c r="G163" i="216"/>
  <c r="G164" i="216"/>
  <c r="G165" i="216"/>
  <c r="G166" i="216"/>
  <c r="G167" i="216"/>
  <c r="G168" i="216"/>
  <c r="G169" i="216"/>
  <c r="G149" i="216"/>
  <c r="H141" i="216"/>
  <c r="H142" i="216"/>
  <c r="H143" i="216"/>
  <c r="H144" i="216"/>
  <c r="H145" i="216"/>
  <c r="H146" i="216"/>
  <c r="H147" i="216"/>
  <c r="H140" i="216"/>
  <c r="G141" i="216"/>
  <c r="G142" i="216"/>
  <c r="G143" i="216"/>
  <c r="G144" i="216"/>
  <c r="G145" i="216"/>
  <c r="G146" i="216"/>
  <c r="G147" i="216"/>
  <c r="G140" i="216"/>
  <c r="H93" i="216"/>
  <c r="H94" i="216"/>
  <c r="H95" i="216"/>
  <c r="H96" i="216"/>
  <c r="H97" i="216"/>
  <c r="H98" i="216"/>
  <c r="H99" i="216"/>
  <c r="H100" i="216"/>
  <c r="H101" i="216"/>
  <c r="H102" i="216"/>
  <c r="H103" i="216"/>
  <c r="H104" i="216"/>
  <c r="H105" i="216"/>
  <c r="H106" i="216"/>
  <c r="H107" i="216"/>
  <c r="H108" i="216"/>
  <c r="H109" i="216"/>
  <c r="H110" i="216"/>
  <c r="H111" i="216"/>
  <c r="H112" i="216"/>
  <c r="H113" i="216"/>
  <c r="H114" i="216"/>
  <c r="H115" i="216"/>
  <c r="H116" i="216"/>
  <c r="H117" i="216"/>
  <c r="H118" i="216"/>
  <c r="H119" i="216"/>
  <c r="H120" i="216"/>
  <c r="H121" i="216"/>
  <c r="H122" i="216"/>
  <c r="H123" i="216"/>
  <c r="H124" i="216"/>
  <c r="H125" i="216"/>
  <c r="H126" i="216"/>
  <c r="H127" i="216"/>
  <c r="H128" i="216"/>
  <c r="H129" i="216"/>
  <c r="H130" i="216"/>
  <c r="H131" i="216"/>
  <c r="H132" i="216"/>
  <c r="H133" i="216"/>
  <c r="H134" i="216"/>
  <c r="H135" i="216"/>
  <c r="H136" i="216"/>
  <c r="H92" i="216"/>
  <c r="G93" i="216"/>
  <c r="G94" i="216"/>
  <c r="G95" i="216"/>
  <c r="G96" i="216"/>
  <c r="G97" i="216"/>
  <c r="G98" i="216"/>
  <c r="G99" i="216"/>
  <c r="G100" i="216"/>
  <c r="G101" i="216"/>
  <c r="G102" i="216"/>
  <c r="G103" i="216"/>
  <c r="G104" i="216"/>
  <c r="G105" i="216"/>
  <c r="G106" i="216"/>
  <c r="G107" i="216"/>
  <c r="G108" i="216"/>
  <c r="G109" i="216"/>
  <c r="G110" i="216"/>
  <c r="G111" i="216"/>
  <c r="G112" i="216"/>
  <c r="G113" i="216"/>
  <c r="G114" i="216"/>
  <c r="G115" i="216"/>
  <c r="G116" i="216"/>
  <c r="G117" i="216"/>
  <c r="G118" i="216"/>
  <c r="G119" i="216"/>
  <c r="G120" i="216"/>
  <c r="G121" i="216"/>
  <c r="G122" i="216"/>
  <c r="G123" i="216"/>
  <c r="G124" i="216"/>
  <c r="G125" i="216"/>
  <c r="G126" i="216"/>
  <c r="G127" i="216"/>
  <c r="G128" i="216"/>
  <c r="G129" i="216"/>
  <c r="G130" i="216"/>
  <c r="G131" i="216"/>
  <c r="G132" i="216"/>
  <c r="G133" i="216"/>
  <c r="G134" i="216"/>
  <c r="G135" i="216"/>
  <c r="G136" i="216"/>
  <c r="G92" i="216"/>
  <c r="H56" i="216"/>
  <c r="H57" i="216"/>
  <c r="H58" i="216"/>
  <c r="H59" i="216"/>
  <c r="H60" i="216"/>
  <c r="H61" i="216"/>
  <c r="H62" i="216"/>
  <c r="H63" i="216"/>
  <c r="H64" i="216"/>
  <c r="H65" i="216"/>
  <c r="H66" i="216"/>
  <c r="H67" i="216"/>
  <c r="H68" i="216"/>
  <c r="H69" i="216"/>
  <c r="H70" i="216"/>
  <c r="H71" i="216"/>
  <c r="H72" i="216"/>
  <c r="H73" i="216"/>
  <c r="H74" i="216"/>
  <c r="H75" i="216"/>
  <c r="H76" i="216"/>
  <c r="H77" i="216"/>
  <c r="H78" i="216"/>
  <c r="H79" i="216"/>
  <c r="H80" i="216"/>
  <c r="H81" i="216"/>
  <c r="H85" i="216"/>
  <c r="H86" i="216"/>
  <c r="H87" i="216"/>
  <c r="H88" i="216"/>
  <c r="H89" i="216"/>
  <c r="H90" i="216"/>
  <c r="H55" i="216"/>
  <c r="G56" i="216"/>
  <c r="G57" i="216"/>
  <c r="G58" i="216"/>
  <c r="G59" i="216"/>
  <c r="G60" i="216"/>
  <c r="G61" i="216"/>
  <c r="G62" i="216"/>
  <c r="G63" i="216"/>
  <c r="G64" i="216"/>
  <c r="G65" i="216"/>
  <c r="G66" i="216"/>
  <c r="G67" i="216"/>
  <c r="G68" i="216"/>
  <c r="G69" i="216"/>
  <c r="G70" i="216"/>
  <c r="G71" i="216"/>
  <c r="G72" i="216"/>
  <c r="G73" i="216"/>
  <c r="G74" i="216"/>
  <c r="G75" i="216"/>
  <c r="G76" i="216"/>
  <c r="G77" i="216"/>
  <c r="G78" i="216"/>
  <c r="G79" i="216"/>
  <c r="G80" i="216"/>
  <c r="G81" i="216"/>
  <c r="G85" i="216"/>
  <c r="G86" i="216"/>
  <c r="G87" i="216"/>
  <c r="G88" i="216"/>
  <c r="G89" i="216"/>
  <c r="G90" i="216"/>
  <c r="G55" i="216"/>
  <c r="I10" i="220"/>
  <c r="I12" i="220"/>
  <c r="I13" i="220"/>
  <c r="I15" i="220"/>
  <c r="I17" i="220" s="1"/>
  <c r="I19" i="220" s="1"/>
  <c r="I18" i="220"/>
  <c r="H10" i="220"/>
  <c r="H12" i="220"/>
  <c r="H13" i="220"/>
  <c r="H15" i="220"/>
  <c r="H17" i="220" s="1"/>
  <c r="H19" i="220" s="1"/>
  <c r="H16" i="220"/>
  <c r="H18" i="220"/>
  <c r="I9" i="220"/>
  <c r="H9" i="220"/>
  <c r="D14" i="208"/>
  <c r="E14" i="208"/>
  <c r="F14" i="208"/>
  <c r="G14" i="208"/>
  <c r="C14" i="208"/>
  <c r="D14" i="197"/>
  <c r="E14" i="197"/>
  <c r="F14" i="197"/>
  <c r="G14" i="197"/>
  <c r="C14" i="197"/>
  <c r="D8" i="209"/>
  <c r="D12" i="209"/>
  <c r="D16" i="209"/>
  <c r="D20" i="209"/>
  <c r="D24" i="209" s="1"/>
  <c r="C1" i="174"/>
  <c r="C2" i="174"/>
  <c r="G149" i="218" l="1"/>
  <c r="G89" i="217"/>
  <c r="G170" i="216"/>
  <c r="G212" i="216"/>
  <c r="G263" i="216"/>
  <c r="H263" i="216"/>
  <c r="G137" i="216"/>
  <c r="H212" i="216"/>
  <c r="H170" i="216"/>
  <c r="H137" i="216"/>
  <c r="H89" i="217"/>
  <c r="C2" i="222"/>
  <c r="C1" i="222"/>
  <c r="D2" i="220" l="1"/>
  <c r="D1" i="220"/>
  <c r="C2" i="218" l="1"/>
  <c r="C1" i="218"/>
  <c r="C2" i="217"/>
  <c r="C1" i="217"/>
  <c r="C2" i="216"/>
  <c r="C1" i="216"/>
  <c r="C3" i="212" l="1"/>
  <c r="C2" i="212"/>
  <c r="C1" i="212"/>
  <c r="D8" i="212"/>
  <c r="C8" i="212"/>
  <c r="C3" i="191" l="1"/>
  <c r="C2" i="162"/>
  <c r="C2" i="160"/>
  <c r="C2" i="208"/>
  <c r="C2" i="197"/>
  <c r="C2" i="209"/>
  <c r="C2" i="169"/>
  <c r="C2" i="192"/>
  <c r="C2" i="191"/>
  <c r="C1" i="160"/>
  <c r="C1" i="208"/>
  <c r="C1" i="209"/>
  <c r="C1" i="169"/>
  <c r="C1" i="192"/>
  <c r="C1" i="191"/>
  <c r="O21" i="192"/>
  <c r="O20" i="192"/>
  <c r="O19" i="192"/>
  <c r="O18" i="192"/>
  <c r="O17" i="192"/>
  <c r="O16" i="192"/>
  <c r="O15" i="192"/>
  <c r="O14" i="192"/>
  <c r="O13" i="192"/>
  <c r="O12" i="192"/>
  <c r="O11" i="192"/>
  <c r="O10" i="192"/>
  <c r="O9" i="192"/>
  <c r="O8" i="192"/>
  <c r="J21" i="192"/>
  <c r="J20" i="192"/>
  <c r="J19" i="192"/>
  <c r="J18" i="192"/>
  <c r="J17" i="192"/>
  <c r="J16" i="192"/>
  <c r="J15" i="192"/>
  <c r="J14" i="192"/>
  <c r="J13" i="192"/>
  <c r="J12" i="192"/>
  <c r="J11" i="192"/>
  <c r="J10" i="192"/>
  <c r="J9" i="192"/>
  <c r="J8" i="192"/>
  <c r="L27" i="209"/>
  <c r="K27" i="209"/>
  <c r="J27" i="209"/>
  <c r="I27" i="209"/>
  <c r="L26" i="209"/>
  <c r="K26" i="209"/>
  <c r="J26" i="209"/>
  <c r="I26" i="209"/>
  <c r="L25" i="209"/>
  <c r="K25" i="209"/>
  <c r="J25" i="209"/>
  <c r="I25" i="209"/>
  <c r="L24" i="209"/>
  <c r="K24" i="209"/>
  <c r="J24" i="209"/>
  <c r="I24" i="209"/>
  <c r="L23" i="209"/>
  <c r="K23" i="209"/>
  <c r="J23" i="209"/>
  <c r="I23" i="209"/>
  <c r="L22" i="209"/>
  <c r="K22" i="209"/>
  <c r="J22" i="209"/>
  <c r="I22" i="209"/>
  <c r="L21" i="209"/>
  <c r="K21" i="209"/>
  <c r="J21" i="209"/>
  <c r="I21" i="209"/>
  <c r="L20" i="209"/>
  <c r="K20" i="209"/>
  <c r="J20" i="209"/>
  <c r="I20" i="209"/>
  <c r="L18" i="209"/>
  <c r="K18" i="209"/>
  <c r="J18" i="209"/>
  <c r="I18" i="209"/>
  <c r="L16" i="209"/>
  <c r="K16" i="209"/>
  <c r="J16" i="209"/>
  <c r="I16" i="209"/>
  <c r="L15" i="209"/>
  <c r="K15" i="209"/>
  <c r="J15" i="209"/>
  <c r="I15" i="209"/>
  <c r="L14" i="209"/>
  <c r="K14" i="209"/>
  <c r="J14" i="209"/>
  <c r="I14" i="209"/>
  <c r="L13" i="209"/>
  <c r="K13" i="209"/>
  <c r="J13" i="209"/>
  <c r="I13" i="209"/>
  <c r="L12" i="209"/>
  <c r="K12" i="209"/>
  <c r="J12" i="209"/>
  <c r="I12" i="209"/>
  <c r="L11" i="209"/>
  <c r="K11" i="209"/>
  <c r="J11" i="209"/>
  <c r="I11" i="209"/>
  <c r="L10" i="209"/>
  <c r="K10" i="209"/>
  <c r="J10" i="209"/>
  <c r="I10" i="209"/>
  <c r="L9" i="209"/>
  <c r="K9" i="209"/>
  <c r="J9" i="209"/>
  <c r="I9" i="209"/>
  <c r="L8" i="209"/>
  <c r="K8" i="209"/>
  <c r="J8" i="209"/>
  <c r="I8" i="209"/>
  <c r="K18" i="192"/>
  <c r="K11" i="192"/>
  <c r="G22" i="169"/>
  <c r="G21" i="169"/>
  <c r="G20" i="169"/>
  <c r="G19" i="169"/>
  <c r="G18" i="169"/>
  <c r="G17" i="169"/>
  <c r="G16" i="169"/>
  <c r="G15" i="169"/>
  <c r="G14" i="169"/>
  <c r="D22" i="169"/>
  <c r="D21" i="169"/>
  <c r="D20" i="169"/>
  <c r="D19" i="169"/>
  <c r="D18" i="169"/>
  <c r="D17" i="169"/>
  <c r="D16" i="169"/>
  <c r="D15" i="169"/>
  <c r="D14" i="169"/>
  <c r="W22" i="192"/>
  <c r="V22" i="192"/>
  <c r="U22" i="192"/>
  <c r="F9" i="174" s="1"/>
  <c r="T22" i="192"/>
  <c r="R22" i="192"/>
  <c r="Q22" i="192"/>
  <c r="N22" i="192"/>
  <c r="M22" i="192"/>
  <c r="L22" i="192"/>
  <c r="I22" i="192"/>
  <c r="H22" i="192"/>
  <c r="G22" i="192"/>
  <c r="F22" i="192"/>
  <c r="E22" i="192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P18" i="191"/>
  <c r="N18" i="191"/>
  <c r="M18" i="191"/>
  <c r="K18" i="191"/>
  <c r="J18" i="191"/>
  <c r="H18" i="191"/>
  <c r="G18" i="191"/>
  <c r="F18" i="191"/>
  <c r="J13" i="189"/>
  <c r="K13" i="189"/>
  <c r="I23" i="169"/>
  <c r="F13" i="174" s="1"/>
  <c r="H23" i="169"/>
  <c r="F12" i="174" s="1"/>
  <c r="E23" i="169"/>
  <c r="F23" i="169"/>
  <c r="D13" i="174" s="1"/>
  <c r="B23" i="169"/>
  <c r="C23" i="169"/>
  <c r="D12" i="174" s="1"/>
  <c r="G13" i="169"/>
  <c r="D13" i="169"/>
  <c r="D22" i="192"/>
  <c r="S21" i="192"/>
  <c r="P21" i="192"/>
  <c r="K21" i="192"/>
  <c r="S20" i="192"/>
  <c r="P20" i="192"/>
  <c r="K20" i="192"/>
  <c r="S19" i="192"/>
  <c r="P19" i="192"/>
  <c r="K19" i="192"/>
  <c r="S18" i="192"/>
  <c r="P18" i="192"/>
  <c r="S17" i="192"/>
  <c r="P17" i="192"/>
  <c r="K17" i="192"/>
  <c r="S16" i="192"/>
  <c r="P16" i="192"/>
  <c r="K16" i="192"/>
  <c r="S15" i="192"/>
  <c r="P15" i="192"/>
  <c r="K15" i="192"/>
  <c r="S14" i="192"/>
  <c r="P14" i="192"/>
  <c r="K14" i="192"/>
  <c r="S13" i="192"/>
  <c r="P13" i="192"/>
  <c r="K13" i="192"/>
  <c r="S12" i="192"/>
  <c r="P12" i="192"/>
  <c r="K12" i="192"/>
  <c r="S11" i="192"/>
  <c r="P11" i="192"/>
  <c r="S10" i="192"/>
  <c r="P10" i="192"/>
  <c r="K10" i="192"/>
  <c r="S9" i="192"/>
  <c r="P9" i="192"/>
  <c r="K9" i="192"/>
  <c r="S8" i="192"/>
  <c r="P8" i="192"/>
  <c r="K8" i="192"/>
  <c r="E18" i="191"/>
  <c r="O17" i="191"/>
  <c r="L17" i="191"/>
  <c r="I17" i="191"/>
  <c r="O11" i="191"/>
  <c r="L11" i="191"/>
  <c r="I11" i="191"/>
  <c r="O10" i="191"/>
  <c r="L10" i="191"/>
  <c r="I10" i="191"/>
  <c r="O9" i="191"/>
  <c r="L9" i="191"/>
  <c r="I9" i="191"/>
  <c r="O8" i="191"/>
  <c r="L8" i="191"/>
  <c r="I8" i="191"/>
  <c r="AF13" i="189"/>
  <c r="AE13" i="189"/>
  <c r="AD13" i="189"/>
  <c r="Z13" i="189"/>
  <c r="AA13" i="189"/>
  <c r="AB13" i="189"/>
  <c r="R13" i="189"/>
  <c r="S13" i="189"/>
  <c r="T13" i="189"/>
  <c r="U13" i="189"/>
  <c r="V13" i="189"/>
  <c r="W13" i="189"/>
  <c r="I13" i="189"/>
  <c r="L13" i="189"/>
  <c r="M13" i="189"/>
  <c r="N13" i="189"/>
  <c r="O13" i="189"/>
  <c r="E13" i="189"/>
  <c r="F13" i="189"/>
  <c r="G13" i="189"/>
  <c r="C13" i="189"/>
  <c r="B13" i="189"/>
  <c r="AC12" i="189"/>
  <c r="X12" i="189"/>
  <c r="Y12" i="189" s="1"/>
  <c r="P12" i="189"/>
  <c r="Q12" i="189" s="1"/>
  <c r="H12" i="189"/>
  <c r="AC11" i="189"/>
  <c r="X11" i="189"/>
  <c r="Y11" i="189" s="1"/>
  <c r="P11" i="189"/>
  <c r="Q11" i="189" s="1"/>
  <c r="H11" i="189"/>
  <c r="AC10" i="189"/>
  <c r="X10" i="189"/>
  <c r="Y10" i="189" s="1"/>
  <c r="P10" i="189"/>
  <c r="Q10" i="189" s="1"/>
  <c r="H10" i="189"/>
  <c r="AC9" i="189"/>
  <c r="X9" i="189"/>
  <c r="Y9" i="189" s="1"/>
  <c r="P9" i="189"/>
  <c r="Q9" i="189" s="1"/>
  <c r="H9" i="189"/>
  <c r="F8" i="174" l="1"/>
  <c r="F11" i="174"/>
  <c r="D9" i="174"/>
  <c r="E9" i="174" s="1"/>
  <c r="D11" i="174"/>
  <c r="F10" i="174"/>
  <c r="F14" i="174" s="1"/>
  <c r="E12" i="174"/>
  <c r="D23" i="169"/>
  <c r="G23" i="169"/>
  <c r="P22" i="192"/>
  <c r="P13" i="189"/>
  <c r="Q13" i="189" s="1"/>
  <c r="I18" i="191"/>
  <c r="K22" i="192"/>
  <c r="L18" i="191"/>
  <c r="J22" i="192"/>
  <c r="X13" i="189"/>
  <c r="O18" i="191"/>
  <c r="O22" i="192"/>
  <c r="H13" i="189"/>
  <c r="D13" i="189" s="1"/>
  <c r="S22" i="192"/>
  <c r="AC13" i="189"/>
  <c r="E11" i="174" l="1"/>
  <c r="C14" i="174"/>
  <c r="K14" i="174" s="1"/>
  <c r="Y13" i="189"/>
  <c r="D10" i="174"/>
  <c r="E10" i="174" s="1"/>
  <c r="D8" i="174"/>
  <c r="D14" i="174" l="1"/>
  <c r="G14" i="174"/>
  <c r="E8" i="174"/>
  <c r="E14" i="174" s="1"/>
</calcChain>
</file>

<file path=xl/sharedStrings.xml><?xml version="1.0" encoding="utf-8"?>
<sst xmlns="http://schemas.openxmlformats.org/spreadsheetml/2006/main" count="3571" uniqueCount="2447">
  <si>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</si>
  <si>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</si>
  <si>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</si>
  <si>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</si>
  <si>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</si>
  <si>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</si>
  <si>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</si>
  <si>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</si>
  <si>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</si>
  <si>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</si>
  <si>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</si>
  <si>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</si>
  <si>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</si>
  <si>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</si>
  <si>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</si>
  <si>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</si>
  <si>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</si>
  <si>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</si>
  <si>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</si>
  <si>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</si>
  <si>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</si>
  <si>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</si>
  <si>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</si>
  <si>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</si>
  <si>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</si>
  <si>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</si>
  <si>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</si>
  <si>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</si>
  <si>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</si>
  <si>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</si>
  <si>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</si>
  <si>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</si>
  <si>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</si>
  <si>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</si>
  <si>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</si>
  <si>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</si>
  <si>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</si>
  <si>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</si>
  <si>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</si>
  <si>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</si>
  <si>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</si>
  <si>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</si>
  <si>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</si>
  <si>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</si>
  <si>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</si>
  <si>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</si>
  <si>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</si>
  <si>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</si>
  <si>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</si>
  <si>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</si>
  <si>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</si>
  <si>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</si>
  <si>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</si>
  <si>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</si>
  <si>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</si>
  <si>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</si>
  <si>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</si>
  <si>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</si>
  <si>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</si>
  <si>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</si>
  <si>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</si>
  <si>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</si>
  <si>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</si>
  <si>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</si>
  <si>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</si>
  <si>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</si>
  <si>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</si>
  <si>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</si>
  <si>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</si>
  <si>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</si>
  <si>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</si>
  <si>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</si>
  <si>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</si>
  <si>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</si>
  <si>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</si>
  <si>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</si>
  <si>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</si>
  <si>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</si>
  <si>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</si>
  <si>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</si>
  <si>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</si>
  <si>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</si>
  <si>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</si>
  <si>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</si>
  <si>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</si>
  <si>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</si>
  <si>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</si>
  <si>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</si>
  <si>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</si>
  <si>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</si>
  <si>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</si>
  <si>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</si>
  <si>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</si>
  <si>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</si>
  <si>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</si>
  <si>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</si>
  <si>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</si>
  <si>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</si>
  <si>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</si>
  <si>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</si>
  <si>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</si>
  <si>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</si>
  <si>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</si>
  <si>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</si>
  <si>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</si>
  <si>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</si>
  <si>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</si>
  <si>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</si>
  <si>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</si>
  <si>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</si>
  <si>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</si>
  <si>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</si>
  <si>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</si>
  <si>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</si>
  <si>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</si>
  <si>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</si>
  <si>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</si>
  <si>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</si>
  <si>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55076-00</t>
  </si>
  <si>
    <t>*Ове услуге нису укључене у ултразвучну дијагностику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</si>
  <si>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</si>
  <si>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</si>
  <si>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</si>
  <si>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</si>
  <si>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</si>
  <si>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</si>
  <si>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</si>
  <si>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</si>
  <si>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</si>
  <si>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</si>
  <si>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</si>
  <si>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</si>
  <si>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</si>
  <si>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</si>
  <si>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</si>
  <si>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</si>
  <si>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</si>
  <si>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</si>
  <si>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</si>
  <si>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</si>
  <si>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</si>
  <si>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</si>
  <si>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</si>
  <si>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</si>
  <si>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</si>
  <si>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</si>
  <si>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</si>
  <si>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</si>
  <si>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</si>
  <si>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</si>
  <si>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</si>
  <si>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</si>
  <si>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</si>
  <si>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</si>
  <si>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</si>
  <si>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</si>
  <si>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</si>
  <si>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</si>
  <si>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</si>
  <si>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Број дана боравка</t>
  </si>
  <si>
    <t>Организациона једицина</t>
  </si>
  <si>
    <t>Назив услуге</t>
  </si>
  <si>
    <t>Назив</t>
  </si>
  <si>
    <t>Број прегледаних пацијената</t>
  </si>
  <si>
    <t>Укупан број услуга</t>
  </si>
  <si>
    <t>Укупан број прегледаних пацијената</t>
  </si>
  <si>
    <t>Укупно свих услуга</t>
  </si>
  <si>
    <t>Број пацијената</t>
  </si>
  <si>
    <t>Број прегледаних узорака</t>
  </si>
  <si>
    <t>Б. Микробиолошке и паразитолошке анализе укупно</t>
  </si>
  <si>
    <t>Лекови</t>
  </si>
  <si>
    <t>ЛЕКОВИ ЗА ЛЕЧЕЊЕ БОЛЕСТИ КРВИ И КРВОТВОРНИХ ОРГАНА</t>
  </si>
  <si>
    <t>Санитетски и медицински потрошни материјал</t>
  </si>
  <si>
    <t>Капацитети и коришћење дневних болница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</si>
  <si>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</si>
  <si>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</si>
  <si>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</si>
  <si>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</si>
  <si>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</si>
  <si>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</si>
  <si>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А. Биохемијске и хематолошке анализе укупно</t>
  </si>
  <si>
    <t>основни норматив</t>
  </si>
  <si>
    <t>Укупан норматив</t>
  </si>
  <si>
    <t>Број пратилаца</t>
  </si>
  <si>
    <t xml:space="preserve"> 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</si>
  <si>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</si>
  <si>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</si>
  <si>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</si>
  <si>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</si>
  <si>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</si>
  <si>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</si>
  <si>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</si>
  <si>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</si>
  <si>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</si>
  <si>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</si>
  <si>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</si>
  <si>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</si>
  <si>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</si>
  <si>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</si>
  <si>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</si>
  <si>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</si>
  <si>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</si>
  <si>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</si>
  <si>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</si>
  <si>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</si>
  <si>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</si>
  <si>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</si>
  <si>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</si>
  <si>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</si>
  <si>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</si>
  <si>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</si>
  <si>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</si>
  <si>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</si>
  <si>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</si>
  <si>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</si>
  <si>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</si>
  <si>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</si>
  <si>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</si>
  <si>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</si>
  <si>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</si>
  <si>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</si>
  <si>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</si>
  <si>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</si>
  <si>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</si>
  <si>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</si>
  <si>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</si>
  <si>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</si>
  <si>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</si>
  <si>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</si>
  <si>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</si>
  <si>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</si>
  <si>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</si>
  <si>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</si>
  <si>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</si>
  <si>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</si>
  <si>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</si>
  <si>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</si>
  <si>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</si>
  <si>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</si>
  <si>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</si>
  <si>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</si>
  <si>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</si>
  <si>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</si>
  <si>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</si>
  <si>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</si>
  <si>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</si>
  <si>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</si>
  <si>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</si>
  <si>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</si>
  <si>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</si>
  <si>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</si>
  <si>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</si>
  <si>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</si>
  <si>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</si>
  <si>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</si>
  <si>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</si>
  <si>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</si>
  <si>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</si>
  <si>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</si>
  <si>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</si>
  <si>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</si>
  <si>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</si>
  <si>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</si>
  <si>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</si>
  <si>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</si>
  <si>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</si>
  <si>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</si>
  <si>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</si>
  <si>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</si>
  <si>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</si>
  <si>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</si>
  <si>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</si>
  <si>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</si>
  <si>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</si>
  <si>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</si>
  <si>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</si>
  <si>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</si>
  <si>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</si>
  <si>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</si>
  <si>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</si>
  <si>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</si>
  <si>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</si>
  <si>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</si>
  <si>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</si>
  <si>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</si>
  <si>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</si>
  <si>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</si>
  <si>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</si>
  <si>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</si>
  <si>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</si>
  <si>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</si>
  <si>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</si>
  <si>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</si>
  <si>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</si>
  <si>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</si>
  <si>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</si>
  <si>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</si>
  <si>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</si>
  <si>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</si>
  <si>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</si>
  <si>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</si>
  <si>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</si>
  <si>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</si>
  <si>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</si>
  <si>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</si>
  <si>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</si>
  <si>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</si>
  <si>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</si>
  <si>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</si>
  <si>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</si>
  <si>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</si>
  <si>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</si>
  <si>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</si>
  <si>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</si>
  <si>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</si>
  <si>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</si>
  <si>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</si>
  <si>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</si>
  <si>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</si>
  <si>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</si>
  <si>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</si>
  <si>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</si>
  <si>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</si>
  <si>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</si>
  <si>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</si>
  <si>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</si>
  <si>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</si>
  <si>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</si>
  <si>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</si>
  <si>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</si>
  <si>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</si>
  <si>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</si>
  <si>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</si>
  <si>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</si>
  <si>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</si>
  <si>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</si>
  <si>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</si>
  <si>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</si>
  <si>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</si>
  <si>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</si>
  <si>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</si>
  <si>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</si>
  <si>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</si>
  <si>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</si>
  <si>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</si>
  <si>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</si>
  <si>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</si>
  <si>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</si>
  <si>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</si>
  <si>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</si>
  <si>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</si>
  <si>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</si>
  <si>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</si>
  <si>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</si>
  <si>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</si>
  <si>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</si>
  <si>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</si>
  <si>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</si>
  <si>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</si>
  <si>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</si>
  <si>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</si>
  <si>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</si>
  <si>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</si>
  <si>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</si>
  <si>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</si>
  <si>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</si>
  <si>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</si>
  <si>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</si>
  <si>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</si>
  <si>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</si>
  <si>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</si>
  <si>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</si>
  <si>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</si>
  <si>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</si>
  <si>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</si>
  <si>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</si>
  <si>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</si>
  <si>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</si>
  <si>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</si>
  <si>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</si>
  <si>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</si>
  <si>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</si>
  <si>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</si>
  <si>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</si>
  <si>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</si>
  <si>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</si>
  <si>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</si>
  <si>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</si>
  <si>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</si>
  <si>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</si>
  <si>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</si>
  <si>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</si>
  <si>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</si>
  <si>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</si>
  <si>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</si>
  <si>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</si>
  <si>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</si>
  <si>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</si>
  <si>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</si>
  <si>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</si>
  <si>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</si>
  <si>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</si>
  <si>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</si>
  <si>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</si>
  <si>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</si>
  <si>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</si>
  <si>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</si>
  <si>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</si>
  <si>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</si>
  <si>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</si>
  <si>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</si>
  <si>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</si>
  <si>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</si>
  <si>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</si>
  <si>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</si>
  <si>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</si>
  <si>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</si>
  <si>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</si>
  <si>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</si>
  <si>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</si>
  <si>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</si>
  <si>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</si>
  <si>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</si>
  <si>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</si>
  <si>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</si>
  <si>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</si>
  <si>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</si>
  <si>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</si>
  <si>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</si>
  <si>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</si>
  <si>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</si>
  <si>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</si>
  <si>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</si>
  <si>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</si>
  <si>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</si>
  <si>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</si>
  <si>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</si>
  <si>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</si>
  <si>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</si>
  <si>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</si>
  <si>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</si>
  <si>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</si>
  <si>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</si>
  <si>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</si>
  <si>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</si>
  <si>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</si>
  <si>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</si>
  <si>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</si>
  <si>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</si>
  <si>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</si>
  <si>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</si>
  <si>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</si>
  <si>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</si>
  <si>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</si>
  <si>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</si>
  <si>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</si>
  <si>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</si>
  <si>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</si>
  <si>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</si>
  <si>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</si>
  <si>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</si>
  <si>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</si>
  <si>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</si>
  <si>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</si>
  <si>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</si>
  <si>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</si>
  <si>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</si>
  <si>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</si>
  <si>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</si>
  <si>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</si>
  <si>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</si>
  <si>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</si>
  <si>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</si>
  <si>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</si>
  <si>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</si>
  <si>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</si>
  <si>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</si>
  <si>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</si>
  <si>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</si>
  <si>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</si>
  <si>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</si>
  <si>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</si>
  <si>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</si>
  <si>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</si>
  <si>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</si>
  <si>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</si>
  <si>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</si>
  <si>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</si>
  <si>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</si>
  <si>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</si>
  <si>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</si>
  <si>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</si>
  <si>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</si>
  <si>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</si>
  <si>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</si>
  <si>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</si>
  <si>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</si>
  <si>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</si>
  <si>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</si>
  <si>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</si>
  <si>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</si>
  <si>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</si>
  <si>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</si>
  <si>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</si>
  <si>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</si>
  <si>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</si>
  <si>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</si>
  <si>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</si>
  <si>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</si>
  <si>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</si>
  <si>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</si>
  <si>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</si>
  <si>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</si>
  <si>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</si>
  <si>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</si>
  <si>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</si>
  <si>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</si>
  <si>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</si>
  <si>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</si>
  <si>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</si>
  <si>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</si>
  <si>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</si>
  <si>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</si>
  <si>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</si>
  <si>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</si>
  <si>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</si>
  <si>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</si>
  <si>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</si>
  <si>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</si>
  <si>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</si>
  <si>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</si>
  <si>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</si>
  <si>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</si>
  <si>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</si>
  <si>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</si>
  <si>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</si>
  <si>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</si>
  <si>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</si>
  <si>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</si>
  <si>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</si>
  <si>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</si>
  <si>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</si>
  <si>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</si>
  <si>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</si>
  <si>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</si>
  <si>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</si>
  <si>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</si>
  <si>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</si>
  <si>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</si>
  <si>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</si>
  <si>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</si>
  <si>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</si>
  <si>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</si>
  <si>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</si>
  <si>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</si>
  <si>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</si>
  <si>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</si>
  <si>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</si>
  <si>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</si>
  <si>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</si>
  <si>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</si>
  <si>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</si>
  <si>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</si>
  <si>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</si>
  <si>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</si>
  <si>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</si>
  <si>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</si>
  <si>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</si>
  <si>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</si>
  <si>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</si>
  <si>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</si>
  <si>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</si>
  <si>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</si>
  <si>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</si>
  <si>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</si>
  <si>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</si>
  <si>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</si>
  <si>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</si>
  <si>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</si>
  <si>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</si>
  <si>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</si>
  <si>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</si>
  <si>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</si>
  <si>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</si>
  <si>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</si>
  <si>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</si>
  <si>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</si>
  <si>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</si>
  <si>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</si>
  <si>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</si>
  <si>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</si>
  <si>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</si>
  <si>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</si>
  <si>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</si>
  <si>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</si>
  <si>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</si>
  <si>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</si>
  <si>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</si>
  <si>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</si>
  <si>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</si>
  <si>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</si>
  <si>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</si>
  <si>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</si>
  <si>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</si>
  <si>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</si>
  <si>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</si>
  <si>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</si>
  <si>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</si>
  <si>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</si>
  <si>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</si>
  <si>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</si>
  <si>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</si>
  <si>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</si>
  <si>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</si>
  <si>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</si>
  <si>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</si>
  <si>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</si>
  <si>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</si>
  <si>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</si>
  <si>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</si>
  <si>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</si>
  <si>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</si>
  <si>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</si>
  <si>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</si>
  <si>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</si>
  <si>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</si>
  <si>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</si>
  <si>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</si>
  <si>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</si>
  <si>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</si>
  <si>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</si>
  <si>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</si>
  <si>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</si>
  <si>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</si>
  <si>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</si>
  <si>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</si>
  <si>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</si>
  <si>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</si>
  <si>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</si>
  <si>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</si>
  <si>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</si>
  <si>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</si>
  <si>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</si>
  <si>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</si>
  <si>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</si>
  <si>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</si>
  <si>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</si>
  <si>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</si>
  <si>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</si>
  <si>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</si>
  <si>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</si>
  <si>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</si>
  <si>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</si>
  <si>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</si>
  <si>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</si>
  <si>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</si>
  <si>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</si>
  <si>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</si>
  <si>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</si>
  <si>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</si>
  <si>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</si>
  <si>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</si>
  <si>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</si>
  <si>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</si>
  <si>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</si>
  <si>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</si>
  <si>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</si>
  <si>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</si>
  <si>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</si>
  <si>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</si>
  <si>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</si>
  <si>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</si>
  <si>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</si>
  <si>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</si>
  <si>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</si>
  <si>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</si>
  <si>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</si>
  <si>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</si>
  <si>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</si>
  <si>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</si>
  <si>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</si>
  <si>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</si>
  <si>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</si>
  <si>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</si>
  <si>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</si>
  <si>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</si>
  <si>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</si>
  <si>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</si>
  <si>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</si>
  <si>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</si>
  <si>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</si>
  <si>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</si>
  <si>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</si>
  <si>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</si>
  <si>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</si>
  <si>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</si>
  <si>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</si>
  <si>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</si>
  <si>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</si>
  <si>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</si>
  <si>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</si>
  <si>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</si>
  <si>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</si>
  <si>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</si>
  <si>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</si>
  <si>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</si>
  <si>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</si>
  <si>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</si>
  <si>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</si>
  <si>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</si>
  <si>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</si>
  <si>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</si>
  <si>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</si>
  <si>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</si>
  <si>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</si>
  <si>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</si>
  <si>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</si>
  <si>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</si>
  <si>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</si>
  <si>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</si>
  <si>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</si>
  <si>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</si>
  <si>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</si>
  <si>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</si>
  <si>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</si>
  <si>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</si>
  <si>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</si>
  <si>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</si>
  <si>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</si>
  <si>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</si>
  <si>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</si>
  <si>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</si>
  <si>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</si>
  <si>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</si>
  <si>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</si>
  <si>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</si>
  <si>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</si>
  <si>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</si>
  <si>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</si>
  <si>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</si>
  <si>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</si>
  <si>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</si>
  <si>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</si>
  <si>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</si>
  <si>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</si>
  <si>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</si>
  <si>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</si>
  <si>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</si>
  <si>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</si>
  <si>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</si>
  <si>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</si>
  <si>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</si>
  <si>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</si>
  <si>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</si>
  <si>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</si>
  <si>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</si>
  <si>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</si>
  <si>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</si>
  <si>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</si>
  <si>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</si>
  <si>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</si>
  <si>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</si>
  <si>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</si>
  <si>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</si>
  <si>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</si>
  <si>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</si>
  <si>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</si>
  <si>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</si>
  <si>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</si>
  <si>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</si>
  <si>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</si>
  <si>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</si>
  <si>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</si>
  <si>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</si>
  <si>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</si>
  <si>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</si>
  <si>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</si>
  <si>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</si>
  <si>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</si>
  <si>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</si>
  <si>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</si>
  <si>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</si>
  <si>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</si>
  <si>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</si>
  <si>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</si>
  <si>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</si>
  <si>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</si>
  <si>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</si>
  <si>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</si>
  <si>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</si>
  <si>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</si>
  <si>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</si>
  <si>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</si>
  <si>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</si>
  <si>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</si>
  <si>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</si>
  <si>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</si>
  <si>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</si>
  <si>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</si>
  <si>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</si>
  <si>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</si>
  <si>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</si>
  <si>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</si>
  <si>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</si>
  <si>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</si>
  <si>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</si>
  <si>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</si>
  <si>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</si>
  <si>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</si>
  <si>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</si>
  <si>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</si>
  <si>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</si>
  <si>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</si>
  <si>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</si>
  <si>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</si>
  <si>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</si>
  <si>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</si>
  <si>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</si>
  <si>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</si>
  <si>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</si>
  <si>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</si>
  <si>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</si>
  <si>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</si>
  <si>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</si>
  <si>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</si>
  <si>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</si>
  <si>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</si>
  <si>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</si>
  <si>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</si>
  <si>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</si>
  <si>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</si>
  <si>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</si>
  <si>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</si>
  <si>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</si>
  <si>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</si>
  <si>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</si>
  <si>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</si>
  <si>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</si>
  <si>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</si>
  <si>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</si>
  <si>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</si>
  <si>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</si>
  <si>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</si>
  <si>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</si>
  <si>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</si>
  <si>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</si>
  <si>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</si>
  <si>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</si>
  <si>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</si>
  <si>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</si>
  <si>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</si>
  <si>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</si>
  <si>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</si>
  <si>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</si>
  <si>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</si>
  <si>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</si>
  <si>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</si>
  <si>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</si>
  <si>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</si>
  <si>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</si>
  <si>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</si>
  <si>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</si>
  <si>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</si>
  <si>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</si>
  <si>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</si>
  <si>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</si>
  <si>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</si>
  <si>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</si>
  <si>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</si>
  <si>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</si>
  <si>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</si>
  <si>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</si>
  <si>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</si>
  <si>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</si>
  <si>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</si>
  <si>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</si>
  <si>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</si>
  <si>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</si>
  <si>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</si>
  <si>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</si>
  <si>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</si>
  <si>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</si>
  <si>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</si>
  <si>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</si>
  <si>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</si>
  <si>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</si>
  <si>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</si>
  <si>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</si>
  <si>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</si>
  <si>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</si>
  <si>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</si>
  <si>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</si>
  <si>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</si>
  <si>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</si>
  <si>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</si>
  <si>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</si>
  <si>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</si>
  <si>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</si>
  <si>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</si>
  <si>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</si>
  <si>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</si>
  <si>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</si>
  <si>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</si>
  <si>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</si>
  <si>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</si>
  <si>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</si>
  <si>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</si>
  <si>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</si>
  <si>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</si>
  <si>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</si>
  <si>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</si>
  <si>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</si>
  <si>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</si>
  <si>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</si>
  <si>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</si>
  <si>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</si>
  <si>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</si>
  <si>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</si>
  <si>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</si>
  <si>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</si>
  <si>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</si>
  <si>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</si>
  <si>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</si>
  <si>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</si>
  <si>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</si>
  <si>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</si>
  <si>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</si>
  <si>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</si>
  <si>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</si>
  <si>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</si>
  <si>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</si>
  <si>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</si>
  <si>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</si>
  <si>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</si>
  <si>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</si>
  <si>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</si>
  <si>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</si>
  <si>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</si>
  <si>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</si>
  <si>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</si>
  <si>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</si>
  <si>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</si>
  <si>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</si>
  <si>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</si>
  <si>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</si>
  <si>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</si>
  <si>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</si>
  <si>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</si>
  <si>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</si>
  <si>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</si>
  <si>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</si>
  <si>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</si>
  <si>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</si>
  <si>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</si>
  <si>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</si>
  <si>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</si>
  <si>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</si>
  <si>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</si>
  <si>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</si>
  <si>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</si>
  <si>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</si>
  <si>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</si>
  <si>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</si>
  <si>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</si>
  <si>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</si>
  <si>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</si>
  <si>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</si>
  <si>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</si>
  <si>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</si>
  <si>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</si>
  <si>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</si>
  <si>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</si>
  <si>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</si>
  <si>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</si>
  <si>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</si>
  <si>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</si>
  <si>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</si>
  <si>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</si>
  <si>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</si>
  <si>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</si>
  <si>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</si>
  <si>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</si>
  <si>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</si>
  <si>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</si>
  <si>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</si>
  <si>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</si>
  <si>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</si>
  <si>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</si>
  <si>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</si>
  <si>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</si>
  <si>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</si>
  <si>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</si>
  <si>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</si>
  <si>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</si>
  <si>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</si>
  <si>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</si>
  <si>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</si>
  <si>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</si>
  <si>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</si>
  <si>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</si>
  <si>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</si>
  <si>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</si>
  <si>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</si>
  <si>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</si>
  <si>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</si>
  <si>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</si>
  <si>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</si>
  <si>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</si>
  <si>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</si>
  <si>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</si>
  <si>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</si>
  <si>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</si>
  <si>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</si>
  <si>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</si>
  <si>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</si>
  <si>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</si>
  <si>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</si>
  <si>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</si>
  <si>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</si>
  <si>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</si>
  <si>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</si>
  <si>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</si>
  <si>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</si>
  <si>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</si>
  <si>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</si>
  <si>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</si>
  <si>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</si>
  <si>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</si>
  <si>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</si>
  <si>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</si>
  <si>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</si>
  <si>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</si>
  <si>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</si>
  <si>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</si>
  <si>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</si>
  <si>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</si>
  <si>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</si>
  <si>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</si>
  <si>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</si>
  <si>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</si>
  <si>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</si>
  <si>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</si>
  <si>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</si>
  <si>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</si>
  <si>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</si>
  <si>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</si>
  <si>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</si>
  <si>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</si>
  <si>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</si>
  <si>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</si>
  <si>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</si>
  <si>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</si>
  <si>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</si>
  <si>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</si>
  <si>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</si>
  <si>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</si>
  <si>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</si>
  <si>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</si>
  <si>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</si>
  <si>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</si>
  <si>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</si>
  <si>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</si>
  <si>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</si>
  <si>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</si>
  <si>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</si>
  <si>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</si>
  <si>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</si>
  <si>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</si>
  <si>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</si>
  <si>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</si>
  <si>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</si>
  <si>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</si>
  <si>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</si>
  <si>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</si>
  <si>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</si>
  <si>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</si>
  <si>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</si>
  <si>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</si>
  <si>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</si>
  <si>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</si>
  <si>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</si>
  <si>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</si>
  <si>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</si>
  <si>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</si>
  <si>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</si>
  <si>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</si>
  <si>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</si>
  <si>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</si>
  <si>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</si>
  <si>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</si>
  <si>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</si>
  <si>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</si>
  <si>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</si>
  <si>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</si>
  <si>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</si>
  <si>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</si>
  <si>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</si>
  <si>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</si>
  <si>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</si>
  <si>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</si>
  <si>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</si>
  <si>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</si>
  <si>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</si>
  <si>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</si>
  <si>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</si>
  <si>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</si>
  <si>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</si>
  <si>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</si>
  <si>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</si>
  <si>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</si>
  <si>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</si>
  <si>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</si>
  <si>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</si>
  <si>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</si>
  <si>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</si>
  <si>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</si>
  <si>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</si>
  <si>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</si>
  <si>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</si>
  <si>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</si>
  <si>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</si>
  <si>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</si>
  <si>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</si>
  <si>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</si>
  <si>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</si>
  <si>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</si>
  <si>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</si>
  <si>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</si>
  <si>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</si>
  <si>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</si>
  <si>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</si>
  <si>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</si>
  <si>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</si>
  <si>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</si>
  <si>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</si>
  <si>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</si>
  <si>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</si>
  <si>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</si>
  <si>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</si>
  <si>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</si>
  <si>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</si>
  <si>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</si>
  <si>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</si>
  <si>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</si>
  <si>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</si>
  <si>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</si>
  <si>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</si>
  <si>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</si>
  <si>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</si>
  <si>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</si>
  <si>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</si>
  <si>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</si>
  <si>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</si>
  <si>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</si>
  <si>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</si>
  <si>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</si>
  <si>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</si>
  <si>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</si>
  <si>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</si>
  <si>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</si>
  <si>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</si>
  <si>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</si>
  <si>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</si>
  <si>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</si>
  <si>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</si>
  <si>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</si>
  <si>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</si>
  <si>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</si>
  <si>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</si>
  <si>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</si>
  <si>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</si>
  <si>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</si>
  <si>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</si>
  <si>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</si>
  <si>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</si>
  <si>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</si>
  <si>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</si>
  <si>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</si>
  <si>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</si>
  <si>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</si>
  <si>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</si>
  <si>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</si>
  <si>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</si>
  <si>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</si>
  <si>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</si>
  <si>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</si>
  <si>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</si>
  <si>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</si>
  <si>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</si>
  <si>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</si>
  <si>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</si>
  <si>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</si>
  <si>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</si>
  <si>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</si>
  <si>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</si>
  <si>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</si>
  <si>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</si>
  <si>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</si>
  <si>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</si>
  <si>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</si>
  <si>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</si>
  <si>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</si>
  <si>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</si>
  <si>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</si>
  <si>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</si>
  <si>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</si>
  <si>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</si>
  <si>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</si>
  <si>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</si>
  <si>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</si>
  <si>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</si>
  <si>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</si>
  <si>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</si>
  <si>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</si>
  <si>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</si>
  <si>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</si>
  <si>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</si>
  <si>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</si>
  <si>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</si>
  <si>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</si>
  <si>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</si>
  <si>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</si>
  <si>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</si>
  <si>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</si>
  <si>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</si>
  <si>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</si>
  <si>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</si>
  <si>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</si>
  <si>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</si>
  <si>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</si>
  <si>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</si>
  <si>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</si>
  <si>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</si>
  <si>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</si>
  <si>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</si>
  <si>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</si>
  <si>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</si>
  <si>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</si>
  <si>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</si>
  <si>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</si>
  <si>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</si>
  <si>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</si>
  <si>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</si>
  <si>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</si>
  <si>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</si>
  <si>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</si>
  <si>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</si>
  <si>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</si>
  <si>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</si>
  <si>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</si>
  <si>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</si>
  <si>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</si>
  <si>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</si>
  <si>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</si>
  <si>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</si>
  <si>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</si>
  <si>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</si>
  <si>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</si>
  <si>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</si>
  <si>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</si>
  <si>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</si>
  <si>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</si>
  <si>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</si>
  <si>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</si>
  <si>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</si>
  <si>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</si>
  <si>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</si>
  <si>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</si>
  <si>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</si>
  <si>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</si>
  <si>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</si>
  <si>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</si>
  <si>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</si>
  <si>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</si>
  <si>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</si>
  <si>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</si>
  <si>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</si>
  <si>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</si>
  <si>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</si>
  <si>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</si>
  <si>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</si>
  <si>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</si>
  <si>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</si>
  <si>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</si>
  <si>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</si>
  <si>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</si>
  <si>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</si>
  <si>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</si>
  <si>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</si>
  <si>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</si>
  <si>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</si>
  <si>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</si>
  <si>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</si>
  <si>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</si>
  <si>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</si>
  <si>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</si>
  <si>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</si>
  <si>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</si>
  <si>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</si>
  <si>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</si>
  <si>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</si>
  <si>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</si>
  <si>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</si>
  <si>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</si>
  <si>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</si>
  <si>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</si>
  <si>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</si>
  <si>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</si>
  <si>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</si>
  <si>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</si>
  <si>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</si>
  <si>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</si>
  <si>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</si>
  <si>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</si>
  <si>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</si>
  <si>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</si>
  <si>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</si>
  <si>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</si>
  <si>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</si>
  <si>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</si>
  <si>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</si>
  <si>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</si>
  <si>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</si>
  <si>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</si>
  <si>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</si>
  <si>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</si>
  <si>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</si>
  <si>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</si>
  <si>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</si>
  <si>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</si>
  <si>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</si>
  <si>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</si>
  <si>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</si>
  <si>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</si>
  <si>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</si>
  <si>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</si>
  <si>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</si>
  <si>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</si>
  <si>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</si>
  <si>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</si>
  <si>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</si>
  <si>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</si>
  <si>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</si>
  <si>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</si>
  <si>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</si>
  <si>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</si>
  <si>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</si>
  <si>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</si>
  <si>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</si>
  <si>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</si>
  <si>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</si>
  <si>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</si>
  <si>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</si>
  <si>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</si>
  <si>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</si>
  <si>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</si>
  <si>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</si>
  <si>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</si>
  <si>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</si>
  <si>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</si>
  <si>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</si>
  <si>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</si>
  <si>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</si>
  <si>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</si>
  <si>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</si>
  <si>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</si>
  <si>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</si>
  <si>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</si>
  <si>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</si>
  <si>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</si>
  <si>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</si>
  <si>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</si>
  <si>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</si>
  <si>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</si>
  <si>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</si>
  <si>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</si>
  <si>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</si>
  <si>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</si>
  <si>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</si>
  <si>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</si>
  <si>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</si>
  <si>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</si>
  <si>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</si>
  <si>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</si>
  <si>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</si>
  <si>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</si>
  <si>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</si>
  <si>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</si>
  <si>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</si>
  <si>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</si>
  <si>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</si>
  <si>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</si>
  <si>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</si>
  <si>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</si>
  <si>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</si>
  <si>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</si>
  <si>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</si>
  <si>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</si>
  <si>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</si>
  <si>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</si>
  <si>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</si>
  <si>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</si>
  <si>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</si>
  <si>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</si>
  <si>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</si>
  <si>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</si>
  <si>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</si>
  <si>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</si>
  <si>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</si>
  <si>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</si>
  <si>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</si>
  <si>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</si>
  <si>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</si>
  <si>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</si>
  <si>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</si>
  <si>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</si>
  <si>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</si>
  <si>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</si>
  <si>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</si>
  <si>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</si>
  <si>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</si>
  <si>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</si>
  <si>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</si>
  <si>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</si>
  <si>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</si>
  <si>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</si>
  <si>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</si>
  <si>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</si>
  <si>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</si>
  <si>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</si>
  <si>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</si>
  <si>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</si>
  <si>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</si>
  <si>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</si>
  <si>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</si>
  <si>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</si>
  <si>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</si>
  <si>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</si>
  <si>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</si>
  <si>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</si>
  <si>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</si>
  <si>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</si>
  <si>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</si>
  <si>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</si>
  <si>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</si>
  <si>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</si>
  <si>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</si>
  <si>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</si>
  <si>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</si>
  <si>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</si>
  <si>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</si>
  <si>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</si>
  <si>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</si>
  <si>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</si>
  <si>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</si>
  <si>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</si>
  <si>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</si>
  <si>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</si>
  <si>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</si>
  <si>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</si>
  <si>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</si>
  <si>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</si>
  <si>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</si>
  <si>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</si>
  <si>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</si>
  <si>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</si>
  <si>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</si>
  <si>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</si>
  <si>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</si>
  <si>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</si>
  <si>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</si>
  <si>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</si>
  <si>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</si>
  <si>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</si>
  <si>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</si>
  <si>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</si>
  <si>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</si>
  <si>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</si>
  <si>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</si>
  <si>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</si>
  <si>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</si>
  <si>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</si>
  <si>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</si>
  <si>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</si>
  <si>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</si>
  <si>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</si>
  <si>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</si>
  <si>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</si>
  <si>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</si>
  <si>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</si>
  <si>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</si>
  <si>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</si>
  <si>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</si>
  <si>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</si>
  <si>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</si>
  <si>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</si>
  <si>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</si>
  <si>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</si>
  <si>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</si>
  <si>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</si>
  <si>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</si>
  <si>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</si>
  <si>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</si>
  <si>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</si>
  <si>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</si>
  <si>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</si>
  <si>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</si>
  <si>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</si>
  <si>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</si>
  <si>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</si>
  <si>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</si>
  <si>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</si>
  <si>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</si>
  <si>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</si>
  <si>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</si>
  <si>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</si>
  <si>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</si>
  <si>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</si>
  <si>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</si>
  <si>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</si>
  <si>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</si>
  <si>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</si>
  <si>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</si>
  <si>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</si>
  <si>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</si>
  <si>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</si>
  <si>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</si>
  <si>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</si>
  <si>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</si>
  <si>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</si>
  <si>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</si>
  <si>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</si>
  <si>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</si>
  <si>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</si>
  <si>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</si>
  <si>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</si>
  <si>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</si>
  <si>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</si>
  <si>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</si>
  <si>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</si>
  <si>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</si>
  <si>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</si>
  <si>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</si>
  <si>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</si>
  <si>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</si>
  <si>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</si>
  <si>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</si>
  <si>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</si>
  <si>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</si>
  <si>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</si>
  <si>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</si>
  <si>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</si>
  <si>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</si>
  <si>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</si>
  <si>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</si>
  <si>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</si>
  <si>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</si>
  <si>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</si>
  <si>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</si>
  <si>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</si>
  <si>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</si>
  <si>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</si>
  <si>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</si>
  <si>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</si>
  <si>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</si>
  <si>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</si>
  <si>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</si>
  <si>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</si>
  <si>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</si>
  <si>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</si>
  <si>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</si>
  <si>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</si>
  <si>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</si>
  <si>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</si>
  <si>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</si>
  <si>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</si>
  <si>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</si>
  <si>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</si>
  <si>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</si>
  <si>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</si>
  <si>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</si>
  <si>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</si>
  <si>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</si>
  <si>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</si>
  <si>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</si>
  <si>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</si>
  <si>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</si>
  <si>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</si>
  <si>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</si>
  <si>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</si>
  <si>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</si>
  <si>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</si>
  <si>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</si>
  <si>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</si>
  <si>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</si>
  <si>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</si>
  <si>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</si>
  <si>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</si>
  <si>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</si>
  <si>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</si>
  <si>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</si>
  <si>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</si>
  <si>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</si>
  <si>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</si>
  <si>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</si>
  <si>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</si>
  <si>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</si>
  <si>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</si>
  <si>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</si>
  <si>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</si>
  <si>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</si>
  <si>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</si>
  <si>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</si>
  <si>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</si>
  <si>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</si>
  <si>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</si>
  <si>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</si>
  <si>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</si>
  <si>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</si>
  <si>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</si>
  <si>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</si>
  <si>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</si>
  <si>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</si>
  <si>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</si>
  <si>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</si>
  <si>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</si>
  <si>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</si>
  <si>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</si>
  <si>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</si>
  <si>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</si>
  <si>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</si>
  <si>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8. </t>
  </si>
  <si>
    <t>Табела 13.</t>
  </si>
  <si>
    <t>Табела 15.</t>
  </si>
  <si>
    <t>Табела 16.</t>
  </si>
  <si>
    <t>Извршено у 2019.</t>
  </si>
  <si>
    <t>Збирна табела врсте здравствених услуга које се пружају у здравственој установи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</si>
  <si>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</si>
  <si>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</si>
  <si>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</si>
  <si>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</si>
  <si>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</si>
  <si>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План за 2022.</t>
  </si>
  <si>
    <t>Специјална болница за неспецифичне плућне болести "Сокобања" - Сокобања</t>
  </si>
  <si>
    <t>Одсек интерне медицине</t>
  </si>
  <si>
    <t>Одељење за неспецифичне плућне болести одраслих</t>
  </si>
  <si>
    <t>Одељење за плућне болести деце</t>
  </si>
  <si>
    <t>Одсек рехабилитације повреде и обољења локомоторног система</t>
  </si>
  <si>
    <t>БОЛНИЦА</t>
  </si>
  <si>
    <t>ОДЕЉЕЊЕ ЗА НЕСПЕЦИФИЧНЕ ПЛУЋНЕ БОЛЕСТИ ОДРАСЛИХ</t>
  </si>
  <si>
    <t>ОДСЕК ИНТЕРНЕ МЕДИЦИНЕ</t>
  </si>
  <si>
    <t>ОДСЕК РЕХАБИЛИТАЦИЈЕ ПОВРЕДЕ И ОБОЉЕЊА ЛОКОМОТОРНОГ СИСТЕМА</t>
  </si>
  <si>
    <t>ОДЕЉЕЊЕ ЗА ПЛУЋНЕ БОЛЕСТИ ДЕЦЕ</t>
  </si>
  <si>
    <t>ДНЕВНА БОЛНИЦА</t>
  </si>
  <si>
    <t>000001</t>
  </si>
  <si>
    <t>000002</t>
  </si>
  <si>
    <t>Специјалистички преглед први</t>
  </si>
  <si>
    <t>Специјалистички преглед контролни</t>
  </si>
  <si>
    <t>000008</t>
  </si>
  <si>
    <t>Конзилијарни преглед од 5 лекара</t>
  </si>
  <si>
    <t>11503-04</t>
  </si>
  <si>
    <t>11503-12</t>
  </si>
  <si>
    <t>ДИЈАГНОСТИЧКЕ УСЛУГЕ</t>
  </si>
  <si>
    <t>11503-13</t>
  </si>
  <si>
    <t>11512-00</t>
  </si>
  <si>
    <t>11713-00</t>
  </si>
  <si>
    <t>12000-00</t>
  </si>
  <si>
    <t>12203-00</t>
  </si>
  <si>
    <t>13839-00</t>
  </si>
  <si>
    <t>U8184602</t>
  </si>
  <si>
    <t>U8184603</t>
  </si>
  <si>
    <t>U8184606</t>
  </si>
  <si>
    <t>U8184900</t>
  </si>
  <si>
    <t>U8184901</t>
  </si>
  <si>
    <t xml:space="preserve">Тест оптерећења у сврху процене респираторног статуса </t>
  </si>
  <si>
    <t>Мерење тоталног плућног волумена</t>
  </si>
  <si>
    <t>Континуирано мерење односа између протока и волумена током издисаја или удисаја</t>
  </si>
  <si>
    <t>Мерење дисајног или плућног отпора</t>
  </si>
  <si>
    <t>Снимање просечног сигнала ЕКГ-а</t>
  </si>
  <si>
    <t>Полисимнографија</t>
  </si>
  <si>
    <t>Вађење крви у дијагностичке сврхе</t>
  </si>
  <si>
    <t>Појединачна пријава заразне болести</t>
  </si>
  <si>
    <t>Риноалерголошко испитивање специфичним респираторним алергеном</t>
  </si>
  <si>
    <t>Риноалерголошко испитивање на стандардне нутритивне алергене</t>
  </si>
  <si>
    <t>Риноалерголошка алерген специфична хиипосензибилизација</t>
  </si>
  <si>
    <t>Бронходилататорни тест</t>
  </si>
  <si>
    <t>Оксиметрија</t>
  </si>
  <si>
    <t>ТЕРАПИЈСКЕ УСЛУГЕ</t>
  </si>
  <si>
    <t>30055-00</t>
  </si>
  <si>
    <t>U8188702</t>
  </si>
  <si>
    <t>92029-00</t>
  </si>
  <si>
    <t>92043-00</t>
  </si>
  <si>
    <t>96076-00</t>
  </si>
  <si>
    <t>96129-00</t>
  </si>
  <si>
    <t>96130-00</t>
  </si>
  <si>
    <t>96138-00</t>
  </si>
  <si>
    <t>96171-00</t>
  </si>
  <si>
    <t>96197-02</t>
  </si>
  <si>
    <t>96197-09</t>
  </si>
  <si>
    <t>96199-02</t>
  </si>
  <si>
    <t>96199-03</t>
  </si>
  <si>
    <t>96199-09</t>
  </si>
  <si>
    <t>96200-09</t>
  </si>
  <si>
    <t>96203-09</t>
  </si>
  <si>
    <t>Превијање ране</t>
  </si>
  <si>
    <t>Вибромасажа</t>
  </si>
  <si>
    <t>Хидро-кинези терапија</t>
  </si>
  <si>
    <t>Вежбе на справама и ергобициклу</t>
  </si>
  <si>
    <t>Вежбе релаксације</t>
  </si>
  <si>
    <t>Ход по равном</t>
  </si>
  <si>
    <t>Апликација лека у нос</t>
  </si>
  <si>
    <t>Лаважа носница</t>
  </si>
  <si>
    <t>Примена лека за респираторни систем помоћу небулизатора</t>
  </si>
  <si>
    <t>Саветовање или подучавање о одржавању здравља и опоравку</t>
  </si>
  <si>
    <t>Увежбавање вештина у активностима повезаним са положајем тела/мобилношћу/покретом</t>
  </si>
  <si>
    <t>Вежбе дисањау лечењу болести респираторног система</t>
  </si>
  <si>
    <t>Пратња или транспорт клијената</t>
  </si>
  <si>
    <t>Орално давање фармаколошког средства, друго и некласификовано фармаколошко средство-давање свихпреосталих лекова</t>
  </si>
  <si>
    <t>Интрамускуларнодавање фармаколошког средства анти-инфективно средство</t>
  </si>
  <si>
    <t>Интрамускуларно давање фармаколошког средства, друго и неназначено фармаколошко средство</t>
  </si>
  <si>
    <t>Интравенско давање фармаколшког средства, анти-инфективно средство</t>
  </si>
  <si>
    <t>Интравенско давање фармаколошког средства, стероид</t>
  </si>
  <si>
    <t>Интравенско давање фармаколошког средства, друго и некласификовано фармаколошко средство</t>
  </si>
  <si>
    <t>Субкутано давање фармаколшког средтва, друго и некласификовано фармаколошко средство</t>
  </si>
  <si>
    <t>11503-02</t>
  </si>
  <si>
    <t>Мерење издржљивости или замора диасјних мишића</t>
  </si>
  <si>
    <t>11503-05</t>
  </si>
  <si>
    <t>Спироергометрија са вежбањем</t>
  </si>
  <si>
    <t>11503-10</t>
  </si>
  <si>
    <t>Мерење размене гасова</t>
  </si>
  <si>
    <t>11503-11</t>
  </si>
  <si>
    <t>Мерење дифузијског капацитета плућа за угљен-моноксид</t>
  </si>
  <si>
    <t>Снимање просечног сигнаа ЕКГ-а</t>
  </si>
  <si>
    <t>Мерење протока урина</t>
  </si>
  <si>
    <t>18228-00</t>
  </si>
  <si>
    <t>Интраплеурална блокада</t>
  </si>
  <si>
    <t>30090-00</t>
  </si>
  <si>
    <t>Перкутана биопсија плеуре иглом</t>
  </si>
  <si>
    <t>36800-00</t>
  </si>
  <si>
    <t>Катетеризација мокраћне бешике</t>
  </si>
  <si>
    <t>38800-00</t>
  </si>
  <si>
    <t>Дијагностичка торакоцентеза</t>
  </si>
  <si>
    <t>38812-00</t>
  </si>
  <si>
    <t>Перкутана биопсија плућа иглом</t>
  </si>
  <si>
    <t>41764-02</t>
  </si>
  <si>
    <t>Фибероптички преглед фарингса</t>
  </si>
  <si>
    <t>41764-03</t>
  </si>
  <si>
    <t>Фибероптичка ларингоскопија</t>
  </si>
  <si>
    <t>41764-04</t>
  </si>
  <si>
    <t>41889-01</t>
  </si>
  <si>
    <t>Бронхоскопија кроз вештачки отвор - артефицијелну стому</t>
  </si>
  <si>
    <t>Трахеоскопија кроз вештачки отвор  - артефицијелну стому</t>
  </si>
  <si>
    <t>41892-01</t>
  </si>
  <si>
    <t>Бронхоскопија са екцизијом лезија</t>
  </si>
  <si>
    <t>41898-00</t>
  </si>
  <si>
    <t>Фибероптичка бронхоскопија</t>
  </si>
  <si>
    <t>41898-01</t>
  </si>
  <si>
    <t>Фибероптичка бронхоскопија са биопсијом</t>
  </si>
  <si>
    <t>60503-00</t>
  </si>
  <si>
    <t>Флуроскопија</t>
  </si>
  <si>
    <t>Флуроскопија - читање</t>
  </si>
  <si>
    <t>92195-00</t>
  </si>
  <si>
    <t>Испирање катетера, некласификовано на другом месту</t>
  </si>
  <si>
    <t>22007-00</t>
  </si>
  <si>
    <t>22007-01</t>
  </si>
  <si>
    <t>Одражавање ендотрахеалне интубације, једнолуменски тубус</t>
  </si>
  <si>
    <t>38415-00</t>
  </si>
  <si>
    <t>Инцизија плеуре</t>
  </si>
  <si>
    <t>38424-02</t>
  </si>
  <si>
    <t>Плеуродеза</t>
  </si>
  <si>
    <t>38803-00</t>
  </si>
  <si>
    <t>Терапијска торакоцентеза</t>
  </si>
  <si>
    <t>38806-00</t>
  </si>
  <si>
    <t>90179-06</t>
  </si>
  <si>
    <t>90665-00</t>
  </si>
  <si>
    <t>90686-01</t>
  </si>
  <si>
    <t>Поступак одржавање трахеостоме</t>
  </si>
  <si>
    <t>Обрада коже и поткожног ткива</t>
  </si>
  <si>
    <t>Активне сегментне вежбе са отпором</t>
  </si>
  <si>
    <t>Обрада коже и поткожног ткива без екцизије</t>
  </si>
  <si>
    <t>92046-00</t>
  </si>
  <si>
    <t>Замена каниле за трахеостомију</t>
  </si>
  <si>
    <t>92052-00</t>
  </si>
  <si>
    <t>Кардиопулмонална реанимација</t>
  </si>
  <si>
    <t>92053-00</t>
  </si>
  <si>
    <t>Затворена масажа срца</t>
  </si>
  <si>
    <t>92209-00</t>
  </si>
  <si>
    <t>92209-01</t>
  </si>
  <si>
    <t>92209-02</t>
  </si>
  <si>
    <t>92513-10</t>
  </si>
  <si>
    <t>92515-10</t>
  </si>
  <si>
    <t>Терапија цеог тела вежбањем</t>
  </si>
  <si>
    <t>96199-06</t>
  </si>
  <si>
    <t>Интравенско давање фармаколшког средства, инсулин</t>
  </si>
  <si>
    <t>96199-07</t>
  </si>
  <si>
    <t>96200-06</t>
  </si>
  <si>
    <t>Субкутано давање фармаколошког средства, инсулин</t>
  </si>
  <si>
    <t>96201-00</t>
  </si>
  <si>
    <t>96201-02</t>
  </si>
  <si>
    <t>Интракавитарно давање фармаколошког средства, анти-инфективно средство</t>
  </si>
  <si>
    <t>96201-08</t>
  </si>
  <si>
    <t>Интракавитарно давање фармаколошког средства-електролит</t>
  </si>
  <si>
    <t>96205-09</t>
  </si>
  <si>
    <t>Неки други начин давања фармаколошког средства друго и некласификовано фармаколошко средство</t>
  </si>
  <si>
    <t>11600-03</t>
  </si>
  <si>
    <t>Праћење системског артеријског притиска</t>
  </si>
  <si>
    <t>11709-00</t>
  </si>
  <si>
    <t>Холтер амбулантно континуираниг ЕКГ снимање</t>
  </si>
  <si>
    <t>11712-00</t>
  </si>
  <si>
    <t>Кардиоваскуларни стрес-тест оптерећења</t>
  </si>
  <si>
    <t>11900-00</t>
  </si>
  <si>
    <t>Ендотрахеална интубација, једнолуменски тубус</t>
  </si>
  <si>
    <t>96199-01</t>
  </si>
  <si>
    <t>Инртавенско давање фармаколошког средства, тромболитичко средство</t>
  </si>
  <si>
    <t>96199-08</t>
  </si>
  <si>
    <t>Интравенско давање фармаколошког средства, електролит</t>
  </si>
  <si>
    <t>ОДСЕК РЕХАБИЛИТАЦИЈЕ - ПОВРЕДЕ И ОБОЉЕЊА ЛОКОМОТОРНОГ СИСТЕМА</t>
  </si>
  <si>
    <t>22065-00</t>
  </si>
  <si>
    <t>Терапија хладноћом</t>
  </si>
  <si>
    <t>Инерферентне струје</t>
  </si>
  <si>
    <t>Дијадинамичке струје</t>
  </si>
  <si>
    <t>Елекромагнетно поље</t>
  </si>
  <si>
    <t>Апликација парафина по сегменту</t>
  </si>
  <si>
    <t>Веђбе хода у разбоју</t>
  </si>
  <si>
    <t>Активне вежбе са помагалима</t>
  </si>
  <si>
    <t>Корективне вежбе пред огледалом</t>
  </si>
  <si>
    <t>Пасивне сегментне вежбе</t>
  </si>
  <si>
    <t>Nylinov (Nullin) степеник</t>
  </si>
  <si>
    <t>95550-02</t>
  </si>
  <si>
    <t>Удруђене здравствене процедуре, радна терапија</t>
  </si>
  <si>
    <t>96131-00</t>
  </si>
  <si>
    <t>Увежбавање вештина у активностима повезаним са премештањем</t>
  </si>
  <si>
    <t>96154-00</t>
  </si>
  <si>
    <t>Терапијски ултразвук</t>
  </si>
  <si>
    <t>96162-00</t>
  </si>
  <si>
    <t>Терапеутска масажа или манипулација везивног/меког ткива, некласификованог на другом месту</t>
  </si>
  <si>
    <t>Тест оптерећења у сврхе процене респираторног статуса</t>
  </si>
  <si>
    <t>Тест кожне осетљивости са ≤ 20 алергена</t>
  </si>
  <si>
    <t>Поступак одржавања неинвазивне вентилаторне подршке, ≤ 24 сата</t>
  </si>
  <si>
    <t>Поступак одржавања неинвазивне вентилаторне подршке,&gt; 24 сата и &lt; 96 сати</t>
  </si>
  <si>
    <t>Поступак одржавања неинвазивне вентилаторне подршке,≥ 96 сати</t>
  </si>
  <si>
    <t>Инфилтрација локалног анестетика АSА 10</t>
  </si>
  <si>
    <t>Седација, АSА 10</t>
  </si>
  <si>
    <t>Интрамускуларно давање фармаколошког средства анти-инфективно средство</t>
  </si>
  <si>
    <t>Интравенско давање фармаколошког средства, електорлит</t>
  </si>
  <si>
    <t>Орално давање фармаколочког средства, друго и некласификовано фармаколошко средство</t>
  </si>
  <si>
    <t>ЦИТОСТАТИЦИ СА Ц ЛИСТЕ</t>
  </si>
  <si>
    <t>ЛЕКОВИ ВАН ЛИСТЕ ЛЕКОВА - МЕДИЦИНСКИ КИСЕОНИК</t>
  </si>
  <si>
    <t xml:space="preserve">Табела 9. </t>
  </si>
  <si>
    <t>Табела 10.</t>
  </si>
  <si>
    <t>Табела 11.</t>
  </si>
  <si>
    <t xml:space="preserve">Табела 12. </t>
  </si>
  <si>
    <t>Табела 14.</t>
  </si>
  <si>
    <t>Рендген дијагностика ( број апарата 3 и број смена 1)</t>
  </si>
  <si>
    <t>Конзилијарни преглед  од 5 лекара</t>
  </si>
  <si>
    <t>Мерење изрджљивости или замора дисајних мишића</t>
  </si>
  <si>
    <t>Тест оптерећења у сврху процене респираторног статуса</t>
  </si>
  <si>
    <t xml:space="preserve">Спироергометрија  са вежбањем </t>
  </si>
  <si>
    <t xml:space="preserve">Мерење размене гасова </t>
  </si>
  <si>
    <t xml:space="preserve">Континуирано мерење односа између протока и волумена током издисаја или удисаја </t>
  </si>
  <si>
    <t>11602-00</t>
  </si>
  <si>
    <t xml:space="preserve"> Испитивање и снимање периферних вена у једном или више екстремитета при одмарању, коришћењем CW доплера или пулсног доплера</t>
  </si>
  <si>
    <t>Холтер амбулантно континуирано ЕКГ снимање</t>
  </si>
  <si>
    <t>Кардиоваскуларни стрес тест -тест оптерећења</t>
  </si>
  <si>
    <t>Одржавање ендотрахеалне интубације, једнолуменски тубус</t>
  </si>
  <si>
    <t xml:space="preserve">Терапија хладноћом </t>
  </si>
  <si>
    <t>260001</t>
  </si>
  <si>
    <t>Перкутана  биопсија плеуре иглом</t>
  </si>
  <si>
    <t xml:space="preserve">Катетеризација мокраћне бешике </t>
  </si>
  <si>
    <t>Пласирање дрена кроз међуребарни простор</t>
  </si>
  <si>
    <t xml:space="preserve">Перкутна биопсија плућа иглом </t>
  </si>
  <si>
    <t>Трахеоскопија кроз вештачки отвор - артефицијелну стому</t>
  </si>
  <si>
    <t>Бронхоскопија кроз вештачки отвор -артефицијалну стому</t>
  </si>
  <si>
    <t>Бронхоскопија са ексцизијом лезија</t>
  </si>
  <si>
    <t xml:space="preserve">Фибероптичка бронхоскопија  </t>
  </si>
  <si>
    <t>Фибероптичка бронхоскопија  са биопсијом</t>
  </si>
  <si>
    <t>55032-00</t>
  </si>
  <si>
    <t>Ултразвучни преглед врата</t>
  </si>
  <si>
    <t>Ултразвучни преглед штитасте жлезде</t>
  </si>
  <si>
    <t>55036-00</t>
  </si>
  <si>
    <t>Ултразвучни преглед  абдомена</t>
  </si>
  <si>
    <t xml:space="preserve">Ултразвучни преглед уринарног система </t>
  </si>
  <si>
    <t>55044-00</t>
  </si>
  <si>
    <t>Ултрашвучни прглед  мушког пелвиса</t>
  </si>
  <si>
    <t>55048-00</t>
  </si>
  <si>
    <t xml:space="preserve">Ултрашвучни преглед скротума </t>
  </si>
  <si>
    <t>Ултразвучни преглед дојке, билатералан</t>
  </si>
  <si>
    <t>55084-00</t>
  </si>
  <si>
    <t>Ултразвучни преглед мокраћне бешике</t>
  </si>
  <si>
    <t>55113-00</t>
  </si>
  <si>
    <t>М-приказ и дводимензионални ултразвучни преглед срца у реалном времену</t>
  </si>
  <si>
    <t>55274-00</t>
  </si>
  <si>
    <t xml:space="preserve"> Ултразвучни дуплекс преглед екстракранијалних, каротидних и вертебралних крвних судова</t>
  </si>
  <si>
    <t>55276-00</t>
  </si>
  <si>
    <t>Ултразвучни  дуплекс преглед аорте, интраабдоминалних и илијачних артерија и/или доње шупље вене и илијачних вена</t>
  </si>
  <si>
    <t>55731-00</t>
  </si>
  <si>
    <t>Ултразвучни преглед женског пелвиса</t>
  </si>
  <si>
    <t>55812-00</t>
  </si>
  <si>
    <t>Ултразвучни преглед грудног коша или трбушног
 зида</t>
  </si>
  <si>
    <t>55816-00</t>
  </si>
  <si>
    <t>Ултрачвучни преглед кука</t>
  </si>
  <si>
    <t>55828-00</t>
  </si>
  <si>
    <t>Ултразвучни преглед колена</t>
  </si>
  <si>
    <t>55844-00</t>
  </si>
  <si>
    <t>Ултразвучни преглед коже и поткожног ткива</t>
  </si>
  <si>
    <t>57506-00</t>
  </si>
  <si>
    <t>Радиографско снимање  хумеруса</t>
  </si>
  <si>
    <t>Радиографија хумеруса - читање</t>
  </si>
  <si>
    <t>57506-01</t>
  </si>
  <si>
    <t xml:space="preserve">Радиографско снимање лакта </t>
  </si>
  <si>
    <t>Радиографија лакта - читање</t>
  </si>
  <si>
    <t>57512-03</t>
  </si>
  <si>
    <t>Радиографско снимање шаке и ручног зглоба</t>
  </si>
  <si>
    <t>Радиграфија шаке и ручног зглоба - читање</t>
  </si>
  <si>
    <t>57518-00</t>
  </si>
  <si>
    <t xml:space="preserve">Радиографско снимање фемура </t>
  </si>
  <si>
    <t>Радиографско снимање фемура - читање</t>
  </si>
  <si>
    <t>57518-01</t>
  </si>
  <si>
    <t xml:space="preserve">Радиографско снимање колена </t>
  </si>
  <si>
    <t>Радиографија колена - читање</t>
  </si>
  <si>
    <t>57518-03</t>
  </si>
  <si>
    <t>Радиографско снимање глежња</t>
  </si>
  <si>
    <t>Радиографија глежња - читање</t>
  </si>
  <si>
    <t>57518-04</t>
  </si>
  <si>
    <t>Радиографско снимање стопала</t>
  </si>
  <si>
    <t>Радиографија стопала - чиатање</t>
  </si>
  <si>
    <t>57700-00</t>
  </si>
  <si>
    <t xml:space="preserve">Радиографско снимање рамена или скапуле </t>
  </si>
  <si>
    <t>Рдиографија рамена или скапуле - читање</t>
  </si>
  <si>
    <t>57712-00</t>
  </si>
  <si>
    <t xml:space="preserve">Радиографско снимање зглоба кука </t>
  </si>
  <si>
    <t>Радиографија зглоба кука - читање</t>
  </si>
  <si>
    <t>57715-00</t>
  </si>
  <si>
    <t>Радиографско снимање пелвис</t>
  </si>
  <si>
    <t>Радиографија пелвиса - читање</t>
  </si>
  <si>
    <t>57901-00</t>
  </si>
  <si>
    <t xml:space="preserve">Радиографско снимање лобање </t>
  </si>
  <si>
    <t>Радиографија лобање - читање</t>
  </si>
  <si>
    <t>57903-00</t>
  </si>
  <si>
    <t>Радиографско снимање параназалног синуса</t>
  </si>
  <si>
    <t>Радиографско снимање параназалног синуса - читање</t>
  </si>
  <si>
    <t>58100-00</t>
  </si>
  <si>
    <t xml:space="preserve">Радиографско снимање цервикалног дела кичме </t>
  </si>
  <si>
    <t>Радиографија цервикалног дела кичме - читање</t>
  </si>
  <si>
    <t>58103-00</t>
  </si>
  <si>
    <t xml:space="preserve">Радиографско снимање тораколног дела кичме </t>
  </si>
  <si>
    <t>Радиографија торакалног дела кичме - читање</t>
  </si>
  <si>
    <t>58106-00</t>
  </si>
  <si>
    <t>Радиографско снимање лумбоскаралног дела кичме</t>
  </si>
  <si>
    <t>Радиографија лумбалносакралног дела кичме - читање</t>
  </si>
  <si>
    <t>58500-00</t>
  </si>
  <si>
    <t>Радиографско снимање грудног коша</t>
  </si>
  <si>
    <t>Радиографија грудног коша - читање</t>
  </si>
  <si>
    <t>58700-00</t>
  </si>
  <si>
    <t>Радиографско снимање уринарног система</t>
  </si>
  <si>
    <t>Радиографија уринарног система - читање</t>
  </si>
  <si>
    <t>58900-00</t>
  </si>
  <si>
    <t>Радиографско снимање  абдомена (нативни абдомен)</t>
  </si>
  <si>
    <t>Радиографија абдомена - читање</t>
  </si>
  <si>
    <t>Интерферентне струје</t>
  </si>
  <si>
    <t xml:space="preserve">Дијадинамичке струје </t>
  </si>
  <si>
    <t>Електромагнетно поље</t>
  </si>
  <si>
    <t>Вежбе хода у разбоју</t>
  </si>
  <si>
    <t>Активне сегменте вежбе са отпором</t>
  </si>
  <si>
    <t>Вежбе на справама или ергобициклу</t>
  </si>
  <si>
    <t>Поступак одржавања трахеостоме</t>
  </si>
  <si>
    <t>Обрада коже и поткожног ткива са екцизијом</t>
  </si>
  <si>
    <t>Поступак одржавања неинвазивне вентилаторне подршке,  &gt; 24 сата и &lt;96 сати</t>
  </si>
  <si>
    <t>Поступак одржавања неинвазивне вентилаторне подршке,  ≥ 96 сати</t>
  </si>
  <si>
    <t>Инфилтрација локалног анестетика АСА 10</t>
  </si>
  <si>
    <t>Седација, ASA 10</t>
  </si>
  <si>
    <t xml:space="preserve">Удружене здравствене процедуре, радна терапија </t>
  </si>
  <si>
    <t>Терапија целог тела вежбањем</t>
  </si>
  <si>
    <t>Увежбавање вештина у активностима повезаним са положајем тела/мобилнишћу/покретом</t>
  </si>
  <si>
    <t>Увежбавање вештина  у активностима повезаним са премештањем</t>
  </si>
  <si>
    <t>Вежбе дисања у лечењу болести респираторног система</t>
  </si>
  <si>
    <t xml:space="preserve">Пратња или транспорт клијената </t>
  </si>
  <si>
    <t>Интрамускуларно давање фамаколошког средства анти-инфективно средство</t>
  </si>
  <si>
    <t>Интрамускуларно давање фармаколошког средства ,друго и неназначено фармаколошко средство</t>
  </si>
  <si>
    <t>Интравенско давање фармколошког средства , тромболитичко средство</t>
  </si>
  <si>
    <t>Интравенско давање фармаколошког средства, анти-инфективно средство</t>
  </si>
  <si>
    <t>Интравенско давање фармаколошког средства, хранљива супстанца</t>
  </si>
  <si>
    <t xml:space="preserve">Интравенско давање фармаколошког средства , електролит </t>
  </si>
  <si>
    <t>Интравенско давање фармаколошког средства друго и некласификовано фармаколошко средство</t>
  </si>
  <si>
    <t>Субкутано давање фармаколошког средства ,друго и некласификовано фармаколошко средство</t>
  </si>
  <si>
    <t xml:space="preserve">Интракавитарно давање фармаколошког средства, антинеопластично средство </t>
  </si>
  <si>
    <t xml:space="preserve">Интракавитарно давање фармаколошког средства-електролит </t>
  </si>
  <si>
    <t>Орална давање фармаколошког средства, друго и некласификовано фармаколошко средство -давање свих преосталих лекова</t>
  </si>
  <si>
    <t>BD0300</t>
  </si>
  <si>
    <t>БО дан</t>
  </si>
  <si>
    <t>BD0301</t>
  </si>
  <si>
    <t>БО дан - Физикална медицина и рехабилитација</t>
  </si>
  <si>
    <t>BD0303</t>
  </si>
  <si>
    <t>Педијатрија</t>
  </si>
  <si>
    <t>BD0304</t>
  </si>
  <si>
    <t>Пратилац</t>
  </si>
  <si>
    <t>Bd0305</t>
  </si>
  <si>
    <t>Дневна болница</t>
  </si>
  <si>
    <t>L000018</t>
  </si>
  <si>
    <t>Узорковање крви ( микроузимање)</t>
  </si>
  <si>
    <t>L000026</t>
  </si>
  <si>
    <t>Узорковање крви ( венепункција)</t>
  </si>
  <si>
    <t>L000034</t>
  </si>
  <si>
    <t>Узорковање крви других биолошких материјала у лабораторији</t>
  </si>
  <si>
    <t>L000042</t>
  </si>
  <si>
    <t>Пријем, контрола квалитета узорака и припрема узорака за лабораторијска испитивања</t>
  </si>
  <si>
    <t>L000075</t>
  </si>
  <si>
    <t xml:space="preserve">Ацидобазни статус (pH, pO2, pCO2) у крви </t>
  </si>
  <si>
    <t>L000265</t>
  </si>
  <si>
    <t>C-реактивни протеин (CRP) у крви-POCT методом</t>
  </si>
  <si>
    <t>L000414</t>
  </si>
  <si>
    <t>Хемоглобин А1с (гликозиларани хемоглобин HbA1c) у крви</t>
  </si>
  <si>
    <t>L000703</t>
  </si>
  <si>
    <t>рСО2 (парцијални притисак угљен-диоксида) у крви</t>
  </si>
  <si>
    <t>L000711</t>
  </si>
  <si>
    <t xml:space="preserve">pH крви </t>
  </si>
  <si>
    <t>L001057</t>
  </si>
  <si>
    <t>Аланин аминотрансфераза (ALT) у серуму -спектрофотометрија</t>
  </si>
  <si>
    <t>L001081</t>
  </si>
  <si>
    <t>Aлбумини у серуму-спектрофотометрија</t>
  </si>
  <si>
    <t>L001198</t>
  </si>
  <si>
    <t>Алфа-амилаза у серуму -спектрофотометрија</t>
  </si>
  <si>
    <t>L001255</t>
  </si>
  <si>
    <t>Алкална фосфатаза (АLP) у серуму-спектрофотометријом</t>
  </si>
  <si>
    <t>L001651</t>
  </si>
  <si>
    <t>Аспартат аминотрансфераза (AST) у серуму-спектрофотометријом</t>
  </si>
  <si>
    <t>L001917</t>
  </si>
  <si>
    <t>Билирубин (укупан) у серуму-спектрофотометријом</t>
  </si>
  <si>
    <t>L002543</t>
  </si>
  <si>
    <t>Гама-глутамил трансфераза (гама-GT) у серуму - спектрофотометрија</t>
  </si>
  <si>
    <t>L002618</t>
  </si>
  <si>
    <t>Глукоза у серуму -спектрофотометрија</t>
  </si>
  <si>
    <t>L002667</t>
  </si>
  <si>
    <t>Гвожђе у серуму</t>
  </si>
  <si>
    <t>L002816</t>
  </si>
  <si>
    <t>Холестерол (укупан) у серуму-спектрофотометријом</t>
  </si>
  <si>
    <t>L002857</t>
  </si>
  <si>
    <t>Холестерол, HDL - у серуму-спектрофотометрија</t>
  </si>
  <si>
    <t>L002899</t>
  </si>
  <si>
    <t>Холестерол, LDL - у серуму-спектрофотометрија</t>
  </si>
  <si>
    <t>L003780</t>
  </si>
  <si>
    <t xml:space="preserve">Калијум у серуму - јон-селективном електродом (JSE) </t>
  </si>
  <si>
    <t>L004234</t>
  </si>
  <si>
    <t xml:space="preserve">Креатин киназа (CK) у серуму - спектрофотометрија </t>
  </si>
  <si>
    <t>L004242</t>
  </si>
  <si>
    <t>Креатин киназа CK-MB (иозеним креатин киназе, CK-2) у серуму</t>
  </si>
  <si>
    <t>L004317</t>
  </si>
  <si>
    <t>Kреатинин у серуму-спектрофотометријом</t>
  </si>
  <si>
    <t>L004416</t>
  </si>
  <si>
    <t xml:space="preserve">Лактат дехидрогеназа (LDH) у серуму 
- спектрофотометрија </t>
  </si>
  <si>
    <t>L004788</t>
  </si>
  <si>
    <t>Миоглобин (Мb) у серуму</t>
  </si>
  <si>
    <t>L004812</t>
  </si>
  <si>
    <t>Мокраћна киселина у серуму -спектрофотометрија</t>
  </si>
  <si>
    <t>L004879</t>
  </si>
  <si>
    <t xml:space="preserve">Натријум у серуму, јон-селективном електродом (JSE) </t>
  </si>
  <si>
    <t>L005439</t>
  </si>
  <si>
    <t xml:space="preserve">Протеини (укупни) у серуму-спектрофотометријом </t>
  </si>
  <si>
    <t>L006072</t>
  </si>
  <si>
    <t>Триглицериди у серуму-спектрофотометрија</t>
  </si>
  <si>
    <t>L006171</t>
  </si>
  <si>
    <t>Tропонин I у серуму</t>
  </si>
  <si>
    <t>L006254</t>
  </si>
  <si>
    <t>Уреа у серуму-спектрофотометријом</t>
  </si>
  <si>
    <t>L008979</t>
  </si>
  <si>
    <t>Целокупни преглед урина-ручно</t>
  </si>
  <si>
    <t>L009456</t>
  </si>
  <si>
    <t>Протеини у урину - суфосалицилном киселином</t>
  </si>
  <si>
    <t>L009472</t>
  </si>
  <si>
    <t>Седимент  урина</t>
  </si>
  <si>
    <t>L012401</t>
  </si>
  <si>
    <t xml:space="preserve">Хемоглобин (крв) (FOBT) у фецесу - имунохемијски </t>
  </si>
  <si>
    <t>L012674</t>
  </si>
  <si>
    <t>Алфа-амилаза у плеуралном пунктату</t>
  </si>
  <si>
    <t>L012682</t>
  </si>
  <si>
    <t>Алкална фосфатаза (АLP)у плеуралном пунктату</t>
  </si>
  <si>
    <t>L012708</t>
  </si>
  <si>
    <t>Глукоза у плеуралном пунктату</t>
  </si>
  <si>
    <t>L012716</t>
  </si>
  <si>
    <t>Холестерол (укупан) у плеуралном пунктату</t>
  </si>
  <si>
    <t>Креатин у плеуралном пунктату</t>
  </si>
  <si>
    <t>Лактат дехидрохеназа (LDH) у плеуралном пуктату</t>
  </si>
  <si>
    <t xml:space="preserve">Макроскопски налаз у преуларног пунктата </t>
  </si>
  <si>
    <t>Протеини (укупни) у плеураном пунктату</t>
  </si>
  <si>
    <t>Триглицериди у плеуралном пунктату</t>
  </si>
  <si>
    <t>Еозинофилини (ЕО) у крви</t>
  </si>
  <si>
    <t>Седиментација еритроцита (SE)</t>
  </si>
  <si>
    <t>D-Dimer-у плазми, семиквантитативно</t>
  </si>
  <si>
    <t>Време крварења (Duke)</t>
  </si>
  <si>
    <t>Бактериолошки преглед бриса носа</t>
  </si>
  <si>
    <t>Бактерилошки преглед бриса спољашњег ушног канала или површинске ране</t>
  </si>
  <si>
    <t>L012740</t>
  </si>
  <si>
    <t>L012757</t>
  </si>
  <si>
    <t>L012781</t>
  </si>
  <si>
    <t>L012807</t>
  </si>
  <si>
    <t>L012849</t>
  </si>
  <si>
    <t>L013995</t>
  </si>
  <si>
    <t>L014209</t>
  </si>
  <si>
    <t>L014431</t>
  </si>
  <si>
    <t>L015057</t>
  </si>
  <si>
    <t>L015263</t>
  </si>
  <si>
    <t>L015271</t>
  </si>
  <si>
    <t>L019166</t>
  </si>
  <si>
    <t>L019182</t>
  </si>
  <si>
    <t>L019190</t>
  </si>
  <si>
    <t>Бактериолошки преглед бриса спољашњих гениталија или вагине или цервикса или уретрее</t>
  </si>
  <si>
    <t>L019208</t>
  </si>
  <si>
    <t>Бактериолошки преглед бриса ждрела</t>
  </si>
  <si>
    <t>L019224</t>
  </si>
  <si>
    <t>Бактериолошки преглед дубоке ране односно гноја односно пунктата односно ексудата односно биоптата</t>
  </si>
  <si>
    <t>L019265</t>
  </si>
  <si>
    <t>Бакериолошки преглед искашљаја или трахеалног аспирата или бронхоалвеоларног лавата</t>
  </si>
  <si>
    <t>L019315</t>
  </si>
  <si>
    <t xml:space="preserve">Бактериолошки преглед ока или коњуктивите </t>
  </si>
  <si>
    <t>L019406</t>
  </si>
  <si>
    <t>Биохемијска идентификација аеробних бактерија</t>
  </si>
  <si>
    <t>L019422</t>
  </si>
  <si>
    <t>Биохемијска идентификација бета-хемолитичног стрептокока</t>
  </si>
  <si>
    <t>L019448</t>
  </si>
  <si>
    <t>Биохемијска идентификација Еnterococcus врста</t>
  </si>
  <si>
    <t>L019471</t>
  </si>
  <si>
    <t>Бактеријска идентификасија Streptococcus pneumoniae</t>
  </si>
  <si>
    <t>L019513</t>
  </si>
  <si>
    <t>Детекција антигена Helicobacter pylori-имунохроматографским тестом</t>
  </si>
  <si>
    <t>L019844</t>
  </si>
  <si>
    <t>Доказивање продукције или присуства токсина Clostriduim difficilae A или В</t>
  </si>
  <si>
    <t>L019869</t>
  </si>
  <si>
    <t>Хемокултура аеробно, конвенционална</t>
  </si>
  <si>
    <t>L019927</t>
  </si>
  <si>
    <t>Идентификација Haemophilus врста факторима раста</t>
  </si>
  <si>
    <t>L019992</t>
  </si>
  <si>
    <t>Испитивање антибиотске осетљивости бактерија, 
диск-дифузионом методом на другу и/или 
трећу линију</t>
  </si>
  <si>
    <t>L020008</t>
  </si>
  <si>
    <t>Испитавање антибиотске осетљивости бактерија, диск-дифузионом методом на прву линију</t>
  </si>
  <si>
    <t>L020107</t>
  </si>
  <si>
    <t xml:space="preserve">Изолација и испитивање антибиотске осетљивости U.-urealyticum- и M. hominis </t>
  </si>
  <si>
    <t>L020149</t>
  </si>
  <si>
    <t>Изолација микроорганизама субкултуром</t>
  </si>
  <si>
    <t>L020206</t>
  </si>
  <si>
    <t>Микроскопски преглед бојеног препарата</t>
  </si>
  <si>
    <t>L020362</t>
  </si>
  <si>
    <t>Серолошка идентификација Staphylococcus aureus</t>
  </si>
  <si>
    <t>L020396</t>
  </si>
  <si>
    <t>Уринокултура</t>
  </si>
  <si>
    <t>L020438</t>
  </si>
  <si>
    <t>Детекција антигена Rota вируса у столици</t>
  </si>
  <si>
    <t>L020770</t>
  </si>
  <si>
    <t>Узимање назофарингеалног и/или орофарингеалног бриса за преглед на присуство SARS-CoV-2 вируса у транспортну подлогу, у амбуланти</t>
  </si>
  <si>
    <t>L020773</t>
  </si>
  <si>
    <t>Узимање узорка крви пункцијом за доказивање присуства антитела на вирус SARS-CoV-2, у амбуланти</t>
  </si>
  <si>
    <t>L020777</t>
  </si>
  <si>
    <t>Квалитативо одређивање IgM и/или IgG антитела на вирус SARS-CoV-2 имунохроматографским тестом</t>
  </si>
  <si>
    <t>L020787</t>
  </si>
  <si>
    <t>Узимање материјала (назофарингеални брис), салива и др.) у циљу доказивања вирусног Ag SARS - CoV-2</t>
  </si>
  <si>
    <t>L020788</t>
  </si>
  <si>
    <t>Детекција вирусног Ag SARS - CoV-2 квалитативном методом</t>
  </si>
  <si>
    <t>L021311</t>
  </si>
  <si>
    <t>Преглед столице на паразите (негативни препарат)</t>
  </si>
  <si>
    <t>L021519</t>
  </si>
  <si>
    <t>Хемокултура на гљиве класичном методом</t>
  </si>
  <si>
    <t>L021659</t>
  </si>
  <si>
    <t>Бреглед бриса на гљиве</t>
  </si>
  <si>
    <t>L021691</t>
  </si>
  <si>
    <t>Преглед осталих биолошких узорака на гљиве</t>
  </si>
  <si>
    <t>L021709</t>
  </si>
  <si>
    <t>Преглед узорака из примарно стерилних регија на гљиве</t>
  </si>
  <si>
    <t>L026526</t>
  </si>
  <si>
    <t>Израда једног необојеног  серијског  препарата</t>
  </si>
  <si>
    <t>L029512</t>
  </si>
  <si>
    <t>Преглед размаза пунктата</t>
  </si>
  <si>
    <t>L029520</t>
  </si>
  <si>
    <t>Преглед размаза спутума</t>
  </si>
  <si>
    <t xml:space="preserve">Риноалерголошко испитивање специфичним респираторним алергеном </t>
  </si>
  <si>
    <t>Риноалерголошка алерген специфична хипосензибилизација</t>
  </si>
  <si>
    <t>55038-00</t>
  </si>
  <si>
    <t>A60503-00</t>
  </si>
  <si>
    <t>60503001</t>
  </si>
  <si>
    <t>Флуроскопија- читање</t>
  </si>
  <si>
    <t>А57506-00</t>
  </si>
  <si>
    <t>'Радиографско снимање  хумеруса</t>
  </si>
  <si>
    <t>А57506-01</t>
  </si>
  <si>
    <t>А57512-03</t>
  </si>
  <si>
    <t>А57518-00</t>
  </si>
  <si>
    <t>А57518-01</t>
  </si>
  <si>
    <t>А57518-03</t>
  </si>
  <si>
    <t>А57518-04</t>
  </si>
  <si>
    <t>А57700-00</t>
  </si>
  <si>
    <t>А57712-00</t>
  </si>
  <si>
    <t>А57715-00</t>
  </si>
  <si>
    <t>А57901-00</t>
  </si>
  <si>
    <t>А57903-00</t>
  </si>
  <si>
    <t>А58100-00</t>
  </si>
  <si>
    <t>А58103-00</t>
  </si>
  <si>
    <t>А58106-00</t>
  </si>
  <si>
    <t>А58500-00</t>
  </si>
  <si>
    <t>А58700-00</t>
  </si>
  <si>
    <t>А58900-00</t>
  </si>
  <si>
    <t>Протробинско време (PT) плазми/капиларној крви, коагулометрија</t>
  </si>
  <si>
    <t>Време коагулације (Lee White) у плазми, коакулометрија</t>
  </si>
  <si>
    <t>Време коагулације (Lee White) у плазми, коагулометрија</t>
  </si>
  <si>
    <t>Радиграфија лакта - читање</t>
  </si>
  <si>
    <t>Радиграфско снимање фемура - читање</t>
  </si>
  <si>
    <t>Радифрафија колена - читање</t>
  </si>
  <si>
    <t>Радографија глежња - читање</t>
  </si>
  <si>
    <t>Радиографија стопала - читање</t>
  </si>
  <si>
    <t>Радиографија рамена или скапуле - читање</t>
  </si>
  <si>
    <t>Радиграфија пелвиса - читање</t>
  </si>
  <si>
    <t>Радографија грудног коша - читање</t>
  </si>
  <si>
    <t>Рдиографија уринарног система - читање</t>
  </si>
  <si>
    <t>Радиграфија абдомена - читање</t>
  </si>
  <si>
    <t>Радиографско снимање хумеруса</t>
  </si>
  <si>
    <t>Радиографско снимање пелвиса</t>
  </si>
  <si>
    <t xml:space="preserve">Ултразвучни преглед грудног коша или трбушног зида
</t>
  </si>
  <si>
    <t>„Сокобања“ - Сокобања</t>
  </si>
  <si>
    <t>А60503-00</t>
  </si>
  <si>
    <t>Орално давање фармаколошког средства, друго и некласификовано фармаколошко средство-давање свих преосталих лекова</t>
  </si>
  <si>
    <t>Ултразвучна дијагностика (4 апарата и број смена 1)</t>
  </si>
  <si>
    <t>Доплер* (1 апарат и број смена 1)</t>
  </si>
  <si>
    <t>L014105</t>
  </si>
  <si>
    <t>Крвна слика са C-реактивним протеином (CRP)</t>
  </si>
  <si>
    <t>L014110</t>
  </si>
  <si>
    <t>Kрвна слика са ретиклоцитима и петоделном лукоцитарном формулом</t>
  </si>
  <si>
    <t>L014720</t>
  </si>
  <si>
    <t>Фибриноген у плазми, коагулометрија</t>
  </si>
  <si>
    <t>L000208</t>
  </si>
  <si>
    <t>Бикарбонати (угљен-диоксид, укупан) у крви/серуму/плазми, POCT</t>
  </si>
  <si>
    <t>L002766</t>
  </si>
  <si>
    <t>Хлориди у серуму/плазми, потенциометрија</t>
  </si>
  <si>
    <t>L003749</t>
  </si>
  <si>
    <t>Калцијум у серуму/плазми, спектрофотометрија</t>
  </si>
  <si>
    <t>L000588</t>
  </si>
  <si>
    <t>Калијум у крви/серуму/плазми, POCT</t>
  </si>
  <si>
    <t>L000661</t>
  </si>
  <si>
    <t>Натријум у крви/серуму/плазми, POCT</t>
  </si>
  <si>
    <t>L017632</t>
  </si>
  <si>
    <t>Специфичан IgE на нутритивне алергене у серуму - блот метода</t>
  </si>
  <si>
    <t>L017707</t>
  </si>
  <si>
    <t>Специфичан IgE на инхалаторне алергене у серуму - блот метода</t>
  </si>
  <si>
    <t>L021675</t>
  </si>
  <si>
    <t>Идентификација културе квасница</t>
  </si>
  <si>
    <t>L021253</t>
  </si>
  <si>
    <t>Преглед перинарног отиска на хелмите (Enterobius или друго)</t>
  </si>
  <si>
    <t>L021295</t>
  </si>
  <si>
    <t>Преглед столице на ларве хелмината</t>
  </si>
  <si>
    <t>L021303</t>
  </si>
  <si>
    <t>Преглед столице на паразите - методом концентрације</t>
  </si>
  <si>
    <t>L021345</t>
  </si>
  <si>
    <t>Преглед узорка на демидикозу, шугу и друге ектопаразитозе</t>
  </si>
  <si>
    <t>L021469</t>
  </si>
  <si>
    <t>L021477</t>
  </si>
  <si>
    <t>Директан бојени препарат на гљиве</t>
  </si>
  <si>
    <t>Директан нативан препарат на гљиве</t>
  </si>
  <si>
    <t>L021022</t>
  </si>
  <si>
    <t>Идентификација ектопаразита</t>
  </si>
  <si>
    <t>L021030</t>
  </si>
  <si>
    <t>Идентификација паразита (хелминти)</t>
  </si>
  <si>
    <t>L021048</t>
  </si>
  <si>
    <t>Изолација цревних протозоа из столице (Entamoeba histolytica или друго)</t>
  </si>
  <si>
    <t>L021055</t>
  </si>
  <si>
    <t>Изолација и идентификација слободних живећих амеба (Acanthamoeba или друго)</t>
  </si>
  <si>
    <t>L021071</t>
  </si>
  <si>
    <t>Изолација Trichomonas vaginalis</t>
  </si>
  <si>
    <t>L021121</t>
  </si>
  <si>
    <t>Паразитолошки преглед клиничког узорака осим столице преглед нативног препарата</t>
  </si>
  <si>
    <t>L021204</t>
  </si>
  <si>
    <t>Преглед на антигене паразите - имунохроматографски тест</t>
  </si>
  <si>
    <t>L020917</t>
  </si>
  <si>
    <t>Брзи тест за детекцију копро-антигена Entamoeba histolytica/dispar, Cryptosporidium, Giardia</t>
  </si>
  <si>
    <t>L020248</t>
  </si>
  <si>
    <t>Одређивање вредности МИК-а (минималне инхибиторне концентрације) за један антибиотик (градијент или Е-тест)</t>
  </si>
  <si>
    <t>L019380</t>
  </si>
  <si>
    <t>L020289</t>
  </si>
  <si>
    <t>Преглед вагиналног бриса на бактеријску вагинозу прегледом бојеног препарата</t>
  </si>
  <si>
    <t>Бактериолошки преглед узорака на Neisseria gonorrhoeae</t>
  </si>
  <si>
    <t>L020305</t>
  </si>
  <si>
    <t>Серолошка идентификација бета - хемолитичног стрептокока комерцијалним тестом</t>
  </si>
  <si>
    <t>L020404</t>
  </si>
  <si>
    <t>Узимање биолошког материјала за микробиолошки преглед</t>
  </si>
  <si>
    <t>L020412</t>
  </si>
  <si>
    <t>Узимање биолошког материјала за микробиолошки преглед у транспортну подлогу</t>
  </si>
  <si>
    <t xml:space="preserve">Детекција присуства и испитивање антибиотске осетљивости U.-urealyticum- и M. hominis </t>
  </si>
  <si>
    <t>L019828</t>
  </si>
  <si>
    <t>Директна детекција бактеријских антигена у биолошком материјалу комерцијалним тестом</t>
  </si>
  <si>
    <t>L019430</t>
  </si>
  <si>
    <t>Биохемијска идентификација ентеробактерија тестовима припремљеним у лабораторији</t>
  </si>
  <si>
    <t>L019455</t>
  </si>
  <si>
    <t>Бихемијска идентификација Moraxella врста</t>
  </si>
  <si>
    <t>L019489</t>
  </si>
  <si>
    <t>Бихемијски тест комерцијалним диском/таблетом</t>
  </si>
  <si>
    <t>L019174</t>
  </si>
  <si>
    <t xml:space="preserve">Бактериолошки преглед бриса носа на клицоноштво (S. aureus, (MRSA), S. Pneumoniae и др) </t>
  </si>
  <si>
    <t>L019216</t>
  </si>
  <si>
    <t xml:space="preserve">Бактериолошки преглед бриса ждрела на клицоноштво (S. aureus, (MRSA), S. Pneumoniae и др) </t>
  </si>
  <si>
    <t>L019232</t>
  </si>
  <si>
    <t>Бактериолошки преглед експримата простате или сперме</t>
  </si>
  <si>
    <t>L019240</t>
  </si>
  <si>
    <t>Бактериолошки преглед интраваскуларних катетера (семиквантитативно)</t>
  </si>
  <si>
    <t>L019331</t>
  </si>
  <si>
    <t xml:space="preserve">Бактериолошки преглед столице на Salmonella spp., Shigella spp. I Campylobacter spp. </t>
  </si>
  <si>
    <t>Табела 17.</t>
  </si>
  <si>
    <t>Крв и компоненте крви</t>
  </si>
  <si>
    <t>Јед. мере</t>
  </si>
  <si>
    <t>Цена у динарима</t>
  </si>
  <si>
    <t>Укупна вредност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</si>
  <si>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</si>
  <si>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 2305401</t>
  </si>
  <si>
    <t>Цела крв</t>
  </si>
  <si>
    <t>јединица крви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</si>
  <si>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</si>
  <si>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</si>
  <si>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</si>
  <si>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</si>
  <si>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</si>
  <si>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</si>
  <si>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</si>
  <si>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</si>
  <si>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</si>
  <si>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Криопреципитат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</si>
  <si>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</si>
  <si>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</si>
  <si>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</si>
  <si>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</si>
  <si>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</si>
  <si>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</si>
  <si>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</si>
  <si>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</si>
  <si>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</si>
  <si>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</si>
  <si>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</si>
  <si>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</si>
  <si>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</si>
  <si>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</si>
  <si>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</si>
  <si>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</si>
  <si>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</si>
  <si>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</si>
  <si>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</si>
  <si>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</si>
  <si>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</si>
  <si>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</si>
  <si>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</si>
  <si>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</si>
  <si>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</si>
  <si>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</si>
  <si>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</si>
  <si>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</si>
  <si>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</si>
  <si>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</si>
  <si>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</si>
  <si>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</si>
  <si>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</si>
  <si>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</si>
  <si>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</si>
  <si>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</si>
  <si>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</si>
  <si>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</si>
  <si>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</si>
  <si>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</si>
  <si>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</si>
  <si>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</si>
  <si>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</si>
  <si>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</si>
  <si>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</si>
  <si>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L015040</t>
  </si>
  <si>
    <t>Протромбинско време (PT i INR вредност) у плазми - коагулометријски</t>
  </si>
  <si>
    <t>L014332</t>
  </si>
  <si>
    <t>Активирано парцијално тромбопластинско време (aPTT) у плазми - коагулометријски</t>
  </si>
  <si>
    <t>L014416</t>
  </si>
  <si>
    <t>D–dimer у плазми, имунотурбидиметрија</t>
  </si>
  <si>
    <t>81846-15</t>
  </si>
  <si>
    <t>Одређивање еозинофила у секрету носа</t>
  </si>
  <si>
    <t>92179-001</t>
  </si>
  <si>
    <t>92179-002</t>
  </si>
  <si>
    <t>Десензибилизација на инхалационе алергене - класична (субкутане ињекције)</t>
  </si>
  <si>
    <t>Десензибилизација на инхалационе алергене - сублингавална или орална</t>
  </si>
  <si>
    <t>L019845</t>
  </si>
  <si>
    <t>L019945</t>
  </si>
  <si>
    <t>L019946</t>
  </si>
  <si>
    <t>Брзи квалитативни тест за детекцију Clostridium difficilae GDH Ag у столици</t>
  </si>
  <si>
    <t>Биохемијска идентификација Salmonella enterica subsp. enterica</t>
  </si>
  <si>
    <t>Биохемијска идентификација Shigella spp.</t>
  </si>
  <si>
    <t>Специјaлнa болница за неспецифичне плућне болести "Сокобања" - Сокобања</t>
  </si>
  <si>
    <t>Специјална болница за неспецифичне плућне болести</t>
  </si>
  <si>
    <t xml:space="preserve">Специјална болница за неспецифичне плућне болести "Сокобања" збрињава акутна и хронична плућна обољења, као и акутна и хронична срчана обољења са кормобидитетима. </t>
  </si>
  <si>
    <t xml:space="preserve">доктор медицине ужи специјалиста кардиолог </t>
  </si>
  <si>
    <t>VIII</t>
  </si>
  <si>
    <t>др сци.мед.ЉИЉНА ИСАКОВИЋ</t>
  </si>
  <si>
    <t>1.</t>
  </si>
  <si>
    <t>Назив организационе јединице у којој обавља послове по уговору о раду</t>
  </si>
  <si>
    <t>Број сати за који је закључен уговор о раду са непуним радним временом</t>
  </si>
  <si>
    <t>Занимање</t>
  </si>
  <si>
    <t>Стручна спрема</t>
  </si>
  <si>
    <t>Име и презиме</t>
  </si>
  <si>
    <t>Р.БР</t>
  </si>
  <si>
    <t>Запослени са непуним радним временом</t>
  </si>
  <si>
    <t>Табела</t>
  </si>
  <si>
    <t>Радно ангажовани из здравствених установа са подручја АП Косово и Метохија</t>
  </si>
  <si>
    <t>Матична установа са Косова и Метохије у којој је радник запослен</t>
  </si>
  <si>
    <t>Назив организационе јединице у којој је лице радно ангажовано</t>
  </si>
  <si>
    <t>потпис и печат</t>
  </si>
  <si>
    <t>Наставници и сарадници факултета здравствене струке</t>
  </si>
  <si>
    <t>Наставно или сарадничко звање</t>
  </si>
  <si>
    <t>Област</t>
  </si>
  <si>
    <t>Факултет</t>
  </si>
  <si>
    <t>Уговор о раду са пуним радним временом са здравственом установом (ДА/НЕ)</t>
  </si>
  <si>
    <t>Врста радног односа у здравственој установи (неодређено/одређено)</t>
  </si>
  <si>
    <t>Проценат радног времена по уговору о раду са непуним радним временом са здравственом установом</t>
  </si>
  <si>
    <t>Уговор о раду са пуним радним временом са факултетом здравствене струке (ДА/НЕ)</t>
  </si>
  <si>
    <t>Врста радног односа на факултету (неодређено/одређено)</t>
  </si>
  <si>
    <t>Проценат радног времена по уговору о раду са непуним радним временом са факултетом здравствене струке</t>
  </si>
  <si>
    <t>др сци. мед 
Љиљана Исаковић</t>
  </si>
  <si>
    <t>професор 
струковних 
студија</t>
  </si>
  <si>
    <t>медицина</t>
  </si>
  <si>
    <t>ВЗС "Висан"-Земун</t>
  </si>
  <si>
    <t>не</t>
  </si>
  <si>
    <t>неодређено</t>
  </si>
  <si>
    <t>Специјална болница за неспецифичне 
плућне болести "Сокобања" - Сокобања</t>
  </si>
  <si>
    <t xml:space="preserve">Табела  </t>
  </si>
  <si>
    <t>Информације везане за COVID 19 у 2020.</t>
  </si>
  <si>
    <t>Број</t>
  </si>
  <si>
    <t>Укупан број дана у COVID статусу</t>
  </si>
  <si>
    <t xml:space="preserve">Оболели од Dg: U07.1; U07.2; B34.0; B34.2 и B34.9 </t>
  </si>
  <si>
    <t>Covid статус</t>
  </si>
  <si>
    <t>Одсек интензивне, полуинтензивне и опште неге кардиологије са дијагностиком и дневном болницом</t>
  </si>
  <si>
    <t>доцент</t>
  </si>
  <si>
    <t>Факултет здравствених наука - Ниш</t>
  </si>
  <si>
    <t xml:space="preserve">Радиографско снимање торакaлног дела кичме </t>
  </si>
  <si>
    <t>САНИТЕТСКИ И МЕДИЦИНСКИ ПОТРОШНИ МАТЕРИЈАЛ КОЈИ СЕ НАБАВЉА У ПОСТУПКУ ЦЈН</t>
  </si>
  <si>
    <t>ЛАБОРАТОРИЈСКИ МАТЕРИЈАЛ - РЕАГЕНСИ</t>
  </si>
  <si>
    <t>САНИТЕТСКИ И МЕДИЦИНСКИ ПОТРОШНИ МАТЕРИЈАЛ КОЈИ НАБАВЉА ЗДРАВСТВЕНА УСТАНОВА</t>
  </si>
  <si>
    <t>2.1.</t>
  </si>
  <si>
    <t>ДИЈАГНОСТИЧКИ МАТЕРИЈАЛ</t>
  </si>
  <si>
    <t>2.2.</t>
  </si>
  <si>
    <t>2.3.</t>
  </si>
  <si>
    <t>ОПШТИ САНИТЕТСКИ И МЕДИЦИНСКИ ПОТРОШНИ МАТЕРИЈАЛ</t>
  </si>
  <si>
    <t>2.4.</t>
  </si>
  <si>
    <t>ОСТАЛИ САНИТЕТСКИ ПОТРОШНИ МАТЕРИЈАЛ</t>
  </si>
  <si>
    <t>УКУПНО 1+2</t>
  </si>
  <si>
    <t>Извршено          01.01.-30.09.</t>
  </si>
  <si>
    <t>Извршено 01.01.-31.12</t>
  </si>
  <si>
    <t>Извршено 01.01.-31.12.2022</t>
  </si>
  <si>
    <t>Просечна дневна заузетост постеља 01.01.-31.12. 2022. (%)</t>
  </si>
  <si>
    <t>ЗА ПЕРИОД 01.01.-31.12.2023. ГОДИНЕ</t>
  </si>
  <si>
    <t>Број исписаних болесника 01.01.-31.12. 2023.</t>
  </si>
  <si>
    <t>Број бо  дана 01.01.-31.12.2023</t>
  </si>
  <si>
    <t>План за 2023.</t>
  </si>
  <si>
    <t>Интравеснко давање фармаколочког средства, хранљива супстанца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</si>
</sst>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)@"/>
    <numFmt numFmtId="166" formatCode="0;0;;@"/>
    <numFmt numFmtId="167" formatCode="_-* ###,0&quot;.&quot;00\ &quot;Din.&quot;_-;\-* ###,0&quot;.&quot;00\ &quot;Din.&quot;_-;_-* &quot;-&quot;??\ &quot;Din.&quot;_-;_-@_-"/>
    <numFmt numFmtId="168" formatCode="0&quot;.&quot;"/>
    <numFmt numFmtId="169" formatCode="&quot; &quot;#,##0.00"/>
  </numFmts>
  <fonts count="76">
    <font>
      <sz val="10"/>
      <name val="HelveticaPlai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HelveticaPlain"/>
      <charset val="238"/>
    </font>
    <font>
      <sz val="6"/>
      <name val="Cambria"/>
      <family val="1"/>
    </font>
    <font>
      <sz val="11"/>
      <color indexed="20"/>
      <name val="Calibri"/>
      <family val="2"/>
      <charset val="238"/>
    </font>
    <font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Cambria"/>
      <family val="1"/>
      <charset val="238"/>
    </font>
    <font>
      <b/>
      <u/>
      <sz val="10"/>
      <color indexed="12"/>
      <name val="HelveticaPlain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HelveticaPlain"/>
    </font>
    <font>
      <b/>
      <sz val="8"/>
      <name val="Times New Roman"/>
      <family val="1"/>
    </font>
    <font>
      <b/>
      <sz val="8"/>
      <name val="CHelvPlain"/>
    </font>
    <font>
      <sz val="8"/>
      <name val="Cambria"/>
      <family val="1"/>
    </font>
    <font>
      <sz val="7"/>
      <name val="Arial"/>
      <family val="2"/>
    </font>
    <font>
      <b/>
      <sz val="10"/>
      <name val="Arial"/>
      <family val="2"/>
      <charset val="238"/>
    </font>
    <font>
      <b/>
      <sz val="9"/>
      <name val="Cambri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Arial"/>
      <family val="2"/>
    </font>
    <font>
      <b/>
      <sz val="11"/>
      <name val="HelveticaPlain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7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8" fillId="0" borderId="0">
      <alignment horizontal="left" vertical="center" indent="1"/>
    </xf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0" fillId="0" borderId="0"/>
    <xf numFmtId="0" fontId="36" fillId="0" borderId="0"/>
    <xf numFmtId="0" fontId="12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37" fillId="8" borderId="39">
      <alignment vertical="center"/>
    </xf>
    <xf numFmtId="0" fontId="38" fillId="0" borderId="39">
      <alignment horizontal="left" vertical="center" wrapText="1"/>
      <protection locked="0"/>
    </xf>
    <xf numFmtId="0" fontId="39" fillId="0" borderId="40" applyNumberFormat="0" applyFill="0" applyAlignment="0" applyProtection="0"/>
    <xf numFmtId="0" fontId="2" fillId="0" borderId="0"/>
    <xf numFmtId="0" fontId="54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54" fillId="13" borderId="0" applyNumberFormat="0" applyBorder="0" applyAlignment="0" applyProtection="0"/>
    <xf numFmtId="167" fontId="56" fillId="0" borderId="0" applyFon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2" fillId="25" borderId="66" applyNumberFormat="0" applyFont="0" applyAlignment="0" applyProtection="0"/>
    <xf numFmtId="0" fontId="12" fillId="25" borderId="66" applyNumberFormat="0" applyFont="0" applyAlignment="0" applyProtection="0"/>
    <xf numFmtId="0" fontId="1" fillId="0" borderId="0"/>
    <xf numFmtId="0" fontId="31" fillId="0" borderId="0"/>
    <xf numFmtId="0" fontId="2" fillId="0" borderId="0"/>
    <xf numFmtId="0" fontId="12" fillId="0" borderId="0"/>
    <xf numFmtId="0" fontId="12" fillId="26" borderId="67" applyNumberFormat="0" applyFont="0" applyAlignment="0" applyProtection="0"/>
    <xf numFmtId="0" fontId="12" fillId="26" borderId="67" applyNumberFormat="0" applyFont="0" applyAlignment="0" applyProtection="0"/>
    <xf numFmtId="9" fontId="56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676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8" fillId="0" borderId="0" xfId="0" applyFont="1"/>
    <xf numFmtId="0" fontId="15" fillId="0" borderId="0" xfId="3" applyFont="1" applyProtection="1"/>
    <xf numFmtId="0" fontId="11" fillId="0" borderId="0" xfId="3" applyFont="1" applyAlignment="1" applyProtection="1"/>
    <xf numFmtId="3" fontId="15" fillId="0" borderId="0" xfId="3" applyNumberFormat="1" applyFont="1" applyProtection="1"/>
    <xf numFmtId="0" fontId="15" fillId="0" borderId="0" xfId="3" applyFont="1" applyAlignment="1" applyProtection="1">
      <alignment horizontal="center" vertical="center" wrapText="1"/>
    </xf>
    <xf numFmtId="0" fontId="5" fillId="0" borderId="0" xfId="3" applyFont="1" applyProtection="1"/>
    <xf numFmtId="3" fontId="15" fillId="0" borderId="0" xfId="3" applyNumberFormat="1" applyFont="1" applyAlignment="1" applyProtection="1">
      <alignment horizontal="center" vertical="center" wrapText="1"/>
    </xf>
    <xf numFmtId="0" fontId="15" fillId="0" borderId="0" xfId="3" applyFont="1" applyAlignment="1" applyProtection="1">
      <alignment horizontal="left" vertical="center" wrapText="1"/>
    </xf>
    <xf numFmtId="0" fontId="15" fillId="0" borderId="0" xfId="3" applyFont="1" applyAlignment="1" applyProtection="1">
      <alignment horizontal="left" wrapText="1"/>
    </xf>
    <xf numFmtId="0" fontId="15" fillId="0" borderId="0" xfId="3" applyFont="1" applyAlignment="1" applyProtection="1">
      <alignment wrapText="1"/>
    </xf>
    <xf numFmtId="3" fontId="15" fillId="0" borderId="0" xfId="3" applyNumberFormat="1" applyFont="1" applyAlignment="1" applyProtection="1">
      <alignment wrapText="1"/>
    </xf>
    <xf numFmtId="0" fontId="15" fillId="0" borderId="0" xfId="3" applyFont="1" applyAlignment="1" applyProtection="1">
      <alignment horizontal="left"/>
    </xf>
    <xf numFmtId="0" fontId="5" fillId="0" borderId="0" xfId="3" applyFont="1" applyAlignment="1" applyProtection="1">
      <alignment horizontal="center" wrapText="1"/>
    </xf>
    <xf numFmtId="0" fontId="5" fillId="0" borderId="0" xfId="3" applyFont="1" applyAlignment="1" applyProtection="1">
      <alignment wrapText="1"/>
    </xf>
    <xf numFmtId="0" fontId="15" fillId="0" borderId="0" xfId="3" applyFont="1" applyFill="1" applyProtection="1"/>
    <xf numFmtId="0" fontId="5" fillId="0" borderId="0" xfId="0" applyFont="1" applyFill="1" applyAlignment="1">
      <alignment wrapText="1"/>
    </xf>
    <xf numFmtId="0" fontId="5" fillId="0" borderId="0" xfId="3" applyFont="1" applyFill="1" applyProtection="1"/>
    <xf numFmtId="3" fontId="11" fillId="0" borderId="0" xfId="3" applyNumberFormat="1" applyFont="1" applyProtection="1"/>
    <xf numFmtId="0" fontId="11" fillId="0" borderId="0" xfId="3" applyFont="1" applyProtection="1"/>
    <xf numFmtId="3" fontId="11" fillId="0" borderId="0" xfId="3" applyNumberFormat="1" applyFont="1" applyAlignment="1" applyProtection="1">
      <alignment horizontal="center" vertical="center" wrapText="1"/>
    </xf>
    <xf numFmtId="3" fontId="11" fillId="0" borderId="0" xfId="3" applyNumberFormat="1" applyFont="1" applyAlignment="1" applyProtection="1">
      <alignment wrapText="1"/>
    </xf>
    <xf numFmtId="0" fontId="5" fillId="0" borderId="0" xfId="3" applyFont="1" applyAlignment="1" applyProtection="1">
      <alignment horizontal="right"/>
    </xf>
    <xf numFmtId="0" fontId="5" fillId="0" borderId="0" xfId="3" applyFont="1" applyAlignment="1" applyProtection="1">
      <alignment horizontal="center" vertical="center" wrapText="1"/>
    </xf>
    <xf numFmtId="0" fontId="14" fillId="0" borderId="0" xfId="3" applyFont="1" applyProtection="1"/>
    <xf numFmtId="0" fontId="15" fillId="0" borderId="0" xfId="3" applyFont="1" applyAlignment="1" applyProtection="1"/>
    <xf numFmtId="0" fontId="5" fillId="0" borderId="0" xfId="8" applyFont="1" applyProtection="1"/>
    <xf numFmtId="0" fontId="19" fillId="0" borderId="0" xfId="0" applyFont="1" applyBorder="1"/>
    <xf numFmtId="0" fontId="0" fillId="0" borderId="0" xfId="0" applyBorder="1"/>
    <xf numFmtId="0" fontId="39" fillId="0" borderId="40" xfId="13"/>
    <xf numFmtId="0" fontId="15" fillId="0" borderId="0" xfId="3" applyFont="1" applyFill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3" applyFont="1" applyAlignment="1" applyProtection="1">
      <alignment horizontal="center"/>
    </xf>
    <xf numFmtId="0" fontId="8" fillId="0" borderId="0" xfId="0" applyFont="1" applyBorder="1" applyAlignment="1">
      <alignment horizontal="right"/>
    </xf>
    <xf numFmtId="49" fontId="12" fillId="0" borderId="0" xfId="3" applyNumberFormat="1" applyFont="1" applyFill="1" applyProtection="1"/>
    <xf numFmtId="0" fontId="12" fillId="0" borderId="0" xfId="3" applyFont="1" applyAlignment="1" applyProtection="1">
      <alignment horizontal="left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3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Protection="1">
      <protection locked="0"/>
    </xf>
    <xf numFmtId="3" fontId="23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3" applyFont="1" applyBorder="1" applyAlignment="1" applyProtection="1">
      <alignment wrapText="1"/>
    </xf>
    <xf numFmtId="0" fontId="5" fillId="0" borderId="0" xfId="3" applyFont="1" applyBorder="1" applyAlignment="1" applyProtection="1">
      <alignment horizont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2" borderId="1" xfId="3" applyFont="1" applyFill="1" applyBorder="1" applyAlignment="1" applyProtection="1">
      <alignment horizontal="center" vertical="center" textRotation="90" wrapText="1"/>
    </xf>
    <xf numFmtId="0" fontId="23" fillId="0" borderId="1" xfId="0" applyFont="1" applyBorder="1" applyAlignment="1" applyProtection="1">
      <alignment horizontal="center" wrapText="1"/>
      <protection locked="0"/>
    </xf>
    <xf numFmtId="0" fontId="25" fillId="0" borderId="0" xfId="3" applyFont="1" applyFill="1" applyBorder="1" applyAlignment="1" applyProtection="1">
      <alignment horizontal="left" wrapText="1"/>
    </xf>
    <xf numFmtId="0" fontId="25" fillId="0" borderId="0" xfId="3" applyFont="1" applyFill="1" applyBorder="1" applyAlignment="1" applyProtection="1">
      <alignment horizontal="left"/>
    </xf>
    <xf numFmtId="0" fontId="23" fillId="0" borderId="1" xfId="3" applyFont="1" applyBorder="1" applyAlignment="1" applyProtection="1">
      <alignment horizontal="center" vertical="center" wrapText="1"/>
      <protection locked="0"/>
    </xf>
    <xf numFmtId="3" fontId="23" fillId="4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3" applyFont="1" applyBorder="1" applyAlignment="1" applyProtection="1">
      <alignment horizontal="center" vertical="center"/>
      <protection locked="0"/>
    </xf>
    <xf numFmtId="0" fontId="23" fillId="0" borderId="0" xfId="3" applyFont="1" applyProtection="1"/>
    <xf numFmtId="0" fontId="23" fillId="4" borderId="1" xfId="0" applyFont="1" applyFill="1" applyBorder="1" applyAlignment="1" applyProtection="1">
      <alignment horizontal="center" vertical="center" wrapText="1"/>
    </xf>
    <xf numFmtId="3" fontId="23" fillId="4" borderId="1" xfId="0" applyNumberFormat="1" applyFont="1" applyFill="1" applyBorder="1" applyAlignment="1" applyProtection="1">
      <alignment horizontal="center" vertical="center" wrapText="1"/>
    </xf>
    <xf numFmtId="3" fontId="23" fillId="0" borderId="1" xfId="3" applyNumberFormat="1" applyFont="1" applyFill="1" applyBorder="1" applyAlignment="1" applyProtection="1">
      <alignment horizontal="center" vertical="center" wrapText="1"/>
    </xf>
    <xf numFmtId="0" fontId="23" fillId="0" borderId="0" xfId="3" applyFont="1" applyBorder="1" applyAlignment="1" applyProtection="1">
      <alignment vertical="center" wrapText="1"/>
    </xf>
    <xf numFmtId="0" fontId="23" fillId="0" borderId="0" xfId="3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center"/>
      <protection locked="0"/>
    </xf>
    <xf numFmtId="0" fontId="12" fillId="0" borderId="0" xfId="3" applyFont="1" applyProtection="1"/>
    <xf numFmtId="0" fontId="12" fillId="0" borderId="0" xfId="10" applyFont="1" applyAlignment="1" applyProtection="1">
      <alignment horizontal="right"/>
    </xf>
    <xf numFmtId="0" fontId="23" fillId="0" borderId="1" xfId="3" applyFont="1" applyBorder="1" applyAlignment="1" applyProtection="1">
      <alignment vertical="center" wrapText="1"/>
    </xf>
    <xf numFmtId="0" fontId="23" fillId="0" borderId="1" xfId="9" applyFont="1" applyFill="1" applyBorder="1" applyAlignment="1" applyProtection="1">
      <alignment horizontal="right"/>
      <protection locked="0"/>
    </xf>
    <xf numFmtId="0" fontId="23" fillId="0" borderId="1" xfId="9" applyFont="1" applyBorder="1" applyProtection="1">
      <protection locked="0"/>
    </xf>
    <xf numFmtId="0" fontId="23" fillId="0" borderId="1" xfId="9" applyFont="1" applyBorder="1" applyAlignment="1" applyProtection="1">
      <alignment wrapText="1"/>
      <protection locked="0"/>
    </xf>
    <xf numFmtId="0" fontId="26" fillId="3" borderId="1" xfId="9" applyFont="1" applyFill="1" applyBorder="1" applyAlignment="1" applyProtection="1">
      <alignment horizontal="right"/>
    </xf>
    <xf numFmtId="3" fontId="39" fillId="0" borderId="40" xfId="13" applyNumberFormat="1"/>
    <xf numFmtId="0" fontId="12" fillId="0" borderId="0" xfId="3" applyNumberFormat="1" applyFont="1" applyFill="1" applyProtection="1"/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24" xfId="0" quotePrefix="1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1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16" fontId="12" fillId="2" borderId="12" xfId="0" quotePrefix="1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3" applyFont="1" applyFill="1" applyBorder="1" applyAlignment="1" applyProtection="1">
      <alignment wrapText="1"/>
    </xf>
    <xf numFmtId="0" fontId="23" fillId="0" borderId="5" xfId="0" applyFont="1" applyFill="1" applyBorder="1" applyAlignment="1">
      <alignment horizontal="centerContinuous" vertical="center"/>
    </xf>
    <xf numFmtId="0" fontId="28" fillId="0" borderId="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 wrapText="1"/>
    </xf>
    <xf numFmtId="0" fontId="23" fillId="0" borderId="3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12" fillId="0" borderId="1" xfId="0" applyFont="1" applyBorder="1" applyAlignment="1">
      <alignment wrapText="1"/>
    </xf>
    <xf numFmtId="0" fontId="31" fillId="0" borderId="0" xfId="5" applyFont="1"/>
    <xf numFmtId="0" fontId="12" fillId="0" borderId="30" xfId="0" applyFont="1" applyBorder="1" applyAlignment="1">
      <alignment vertical="center"/>
    </xf>
    <xf numFmtId="0" fontId="12" fillId="0" borderId="1" xfId="0" applyFont="1" applyBorder="1"/>
    <xf numFmtId="0" fontId="12" fillId="0" borderId="1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21" fillId="0" borderId="0" xfId="0" applyFont="1" applyFill="1" applyAlignment="1">
      <alignment vertical="center" wrapText="1"/>
    </xf>
    <xf numFmtId="165" fontId="32" fillId="6" borderId="31" xfId="11" applyNumberFormat="1" applyFont="1" applyFill="1" applyBorder="1" applyProtection="1">
      <alignment vertical="center"/>
    </xf>
    <xf numFmtId="165" fontId="32" fillId="6" borderId="31" xfId="11" applyNumberFormat="1" applyFont="1" applyFill="1" applyBorder="1" applyAlignment="1" applyProtection="1">
      <alignment horizontal="right" vertical="center"/>
    </xf>
    <xf numFmtId="166" fontId="33" fillId="0" borderId="32" xfId="12" applyNumberFormat="1" applyFont="1" applyBorder="1" applyAlignment="1" applyProtection="1">
      <alignment horizontal="left" vertical="center" indent="1"/>
    </xf>
    <xf numFmtId="166" fontId="34" fillId="0" borderId="32" xfId="12" applyNumberFormat="1" applyFont="1" applyBorder="1" applyAlignment="1" applyProtection="1">
      <alignment horizontal="left" vertical="center"/>
    </xf>
    <xf numFmtId="166" fontId="33" fillId="0" borderId="33" xfId="12" applyNumberFormat="1" applyFont="1" applyBorder="1" applyAlignment="1" applyProtection="1">
      <alignment horizontal="right" vertical="center"/>
    </xf>
    <xf numFmtId="166" fontId="33" fillId="0" borderId="34" xfId="12" applyNumberFormat="1" applyFont="1" applyBorder="1" applyAlignment="1" applyProtection="1">
      <alignment horizontal="right" vertical="center"/>
    </xf>
    <xf numFmtId="166" fontId="33" fillId="0" borderId="33" xfId="12" applyNumberFormat="1" applyFont="1" applyBorder="1" applyAlignment="1" applyProtection="1">
      <alignment horizontal="left" vertical="center" indent="1"/>
    </xf>
    <xf numFmtId="166" fontId="34" fillId="0" borderId="33" xfId="12" applyNumberFormat="1" applyFont="1" applyBorder="1" applyAlignment="1" applyProtection="1">
      <alignment horizontal="left" vertical="center"/>
    </xf>
    <xf numFmtId="166" fontId="33" fillId="0" borderId="34" xfId="12" applyNumberFormat="1" applyFont="1" applyBorder="1" applyAlignment="1" applyProtection="1">
      <alignment horizontal="left" vertical="center" indent="1"/>
    </xf>
    <xf numFmtId="166" fontId="34" fillId="0" borderId="34" xfId="12" applyNumberFormat="1" applyFont="1" applyBorder="1" applyAlignment="1" applyProtection="1">
      <alignment horizontal="left" vertical="center"/>
    </xf>
    <xf numFmtId="165" fontId="32" fillId="6" borderId="32" xfId="11" applyNumberFormat="1" applyFont="1" applyFill="1" applyBorder="1" applyProtection="1">
      <alignment vertical="center"/>
    </xf>
    <xf numFmtId="165" fontId="32" fillId="6" borderId="34" xfId="11" applyNumberFormat="1" applyFont="1" applyFill="1" applyBorder="1" applyAlignment="1" applyProtection="1">
      <alignment horizontal="right" vertical="center"/>
    </xf>
    <xf numFmtId="0" fontId="23" fillId="2" borderId="1" xfId="3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 applyProtection="1">
      <alignment horizontal="center" vertical="center" textRotation="90" wrapText="1"/>
    </xf>
    <xf numFmtId="0" fontId="25" fillId="6" borderId="1" xfId="0" applyFont="1" applyFill="1" applyBorder="1" applyAlignment="1" applyProtection="1">
      <alignment horizontal="center" vertical="center" textRotation="90" wrapText="1"/>
    </xf>
    <xf numFmtId="3" fontId="25" fillId="2" borderId="1" xfId="0" applyNumberFormat="1" applyFont="1" applyFill="1" applyBorder="1" applyAlignment="1" applyProtection="1">
      <alignment horizontal="center" vertical="center" textRotation="90" wrapText="1"/>
    </xf>
    <xf numFmtId="3" fontId="25" fillId="2" borderId="1" xfId="3" applyNumberFormat="1" applyFont="1" applyFill="1" applyBorder="1" applyAlignment="1" applyProtection="1">
      <alignment horizontal="center" vertical="center" textRotation="90" wrapText="1"/>
    </xf>
    <xf numFmtId="0" fontId="23" fillId="0" borderId="1" xfId="3" applyFont="1" applyBorder="1" applyProtection="1">
      <protection locked="0"/>
    </xf>
    <xf numFmtId="0" fontId="23" fillId="4" borderId="1" xfId="9" applyFont="1" applyFill="1" applyBorder="1" applyAlignment="1" applyProtection="1">
      <alignment horizontal="right"/>
    </xf>
    <xf numFmtId="0" fontId="23" fillId="0" borderId="1" xfId="8" applyFont="1" applyBorder="1" applyProtection="1">
      <protection locked="0"/>
    </xf>
    <xf numFmtId="0" fontId="26" fillId="3" borderId="1" xfId="8" applyFont="1" applyFill="1" applyBorder="1" applyAlignment="1" applyProtection="1">
      <alignment horizontal="right" vertical="center"/>
    </xf>
    <xf numFmtId="0" fontId="26" fillId="4" borderId="1" xfId="9" applyFont="1" applyFill="1" applyBorder="1" applyAlignment="1" applyProtection="1">
      <alignment horizontal="right"/>
    </xf>
    <xf numFmtId="0" fontId="25" fillId="2" borderId="1" xfId="9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center"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right" vertical="center" wrapText="1"/>
    </xf>
    <xf numFmtId="3" fontId="23" fillId="3" borderId="1" xfId="0" applyNumberFormat="1" applyFont="1" applyFill="1" applyBorder="1" applyProtection="1"/>
    <xf numFmtId="0" fontId="23" fillId="3" borderId="1" xfId="0" applyFont="1" applyFill="1" applyBorder="1" applyProtection="1"/>
    <xf numFmtId="0" fontId="23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Continuous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textRotation="90" wrapText="1"/>
    </xf>
    <xf numFmtId="3" fontId="25" fillId="0" borderId="1" xfId="0" applyNumberFormat="1" applyFont="1" applyFill="1" applyBorder="1" applyAlignment="1" applyProtection="1">
      <alignment horizontal="center" vertical="center" textRotation="90" wrapText="1"/>
    </xf>
    <xf numFmtId="0" fontId="12" fillId="0" borderId="14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2" borderId="18" xfId="0" applyFont="1" applyFill="1" applyBorder="1" applyAlignment="1">
      <alignment horizontal="centerContinuous" vertic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>
      <alignment horizontal="centerContinuous" vertical="center"/>
    </xf>
    <xf numFmtId="0" fontId="12" fillId="0" borderId="3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6" fontId="12" fillId="2" borderId="18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Border="1" applyAlignment="1"/>
    <xf numFmtId="0" fontId="24" fillId="0" borderId="1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5" fillId="7" borderId="1" xfId="0" applyFont="1" applyFill="1" applyBorder="1"/>
    <xf numFmtId="0" fontId="12" fillId="7" borderId="18" xfId="0" applyFont="1" applyFill="1" applyBorder="1" applyAlignment="1">
      <alignment vertical="center"/>
    </xf>
    <xf numFmtId="0" fontId="25" fillId="7" borderId="18" xfId="0" applyFont="1" applyFill="1" applyBorder="1"/>
    <xf numFmtId="0" fontId="12" fillId="7" borderId="12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0" fillId="0" borderId="1" xfId="0" applyBorder="1"/>
    <xf numFmtId="0" fontId="25" fillId="2" borderId="1" xfId="0" applyFont="1" applyFill="1" applyBorder="1"/>
    <xf numFmtId="166" fontId="34" fillId="0" borderId="0" xfId="12" applyNumberFormat="1" applyFont="1" applyBorder="1" applyAlignment="1" applyProtection="1">
      <alignment horizontal="left" vertical="center"/>
    </xf>
    <xf numFmtId="0" fontId="23" fillId="0" borderId="1" xfId="0" applyFont="1" applyFill="1" applyBorder="1" applyAlignment="1">
      <alignment horizontal="centerContinuous" vertical="center"/>
    </xf>
    <xf numFmtId="0" fontId="12" fillId="2" borderId="1" xfId="0" applyFont="1" applyFill="1" applyBorder="1" applyAlignment="1">
      <alignment horizontal="center" vertical="center"/>
    </xf>
    <xf numFmtId="166" fontId="33" fillId="0" borderId="32" xfId="12" applyNumberFormat="1" applyFont="1" applyFill="1" applyBorder="1" applyAlignment="1" applyProtection="1">
      <alignment horizontal="left" vertical="center" indent="1"/>
    </xf>
    <xf numFmtId="166" fontId="33" fillId="0" borderId="33" xfId="12" applyNumberFormat="1" applyFont="1" applyFill="1" applyBorder="1" applyAlignment="1" applyProtection="1">
      <alignment horizontal="left" vertical="center" wrapText="1" indent="1"/>
    </xf>
    <xf numFmtId="166" fontId="33" fillId="0" borderId="34" xfId="12" applyNumberFormat="1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textRotation="90" wrapText="1"/>
    </xf>
    <xf numFmtId="0" fontId="23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40" fillId="9" borderId="41" xfId="11" applyNumberFormat="1" applyFont="1" applyFill="1" applyBorder="1" applyProtection="1">
      <alignment vertical="center"/>
    </xf>
    <xf numFmtId="165" fontId="40" fillId="9" borderId="42" xfId="11" applyNumberFormat="1" applyFont="1" applyFill="1" applyBorder="1" applyAlignment="1" applyProtection="1">
      <alignment horizontal="right" vertical="center"/>
    </xf>
    <xf numFmtId="166" fontId="41" fillId="0" borderId="41" xfId="12" applyNumberFormat="1" applyFont="1" applyBorder="1" applyAlignment="1" applyProtection="1">
      <alignment horizontal="left" vertical="center" indent="1"/>
    </xf>
    <xf numFmtId="166" fontId="41" fillId="0" borderId="43" xfId="12" applyNumberFormat="1" applyFont="1" applyBorder="1" applyAlignment="1" applyProtection="1">
      <alignment horizontal="left" vertical="center" indent="1"/>
    </xf>
    <xf numFmtId="166" fontId="41" fillId="0" borderId="42" xfId="12" applyNumberFormat="1" applyFont="1" applyBorder="1" applyAlignment="1" applyProtection="1">
      <alignment horizontal="left" vertical="center" indent="1"/>
    </xf>
    <xf numFmtId="166" fontId="42" fillId="0" borderId="41" xfId="12" applyNumberFormat="1" applyFont="1" applyBorder="1" applyAlignment="1" applyProtection="1">
      <alignment horizontal="left" vertical="center"/>
    </xf>
    <xf numFmtId="166" fontId="42" fillId="0" borderId="43" xfId="12" applyNumberFormat="1" applyFont="1" applyBorder="1" applyAlignment="1" applyProtection="1">
      <alignment horizontal="left" vertical="center"/>
    </xf>
    <xf numFmtId="166" fontId="42" fillId="0" borderId="42" xfId="12" applyNumberFormat="1" applyFont="1" applyBorder="1" applyAlignment="1" applyProtection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3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43" fillId="10" borderId="1" xfId="3" applyFont="1" applyFill="1" applyBorder="1" applyAlignment="1">
      <alignment horizontal="center" vertical="center" wrapText="1"/>
    </xf>
    <xf numFmtId="0" fontId="44" fillId="0" borderId="1" xfId="3" applyNumberFormat="1" applyFont="1" applyFill="1" applyBorder="1" applyAlignment="1" applyProtection="1">
      <alignment vertical="center" wrapText="1"/>
    </xf>
    <xf numFmtId="0" fontId="45" fillId="0" borderId="1" xfId="3" applyFont="1" applyBorder="1" applyAlignment="1">
      <alignment horizontal="left" vertical="center" wrapText="1"/>
    </xf>
    <xf numFmtId="0" fontId="45" fillId="0" borderId="1" xfId="3" applyFont="1" applyFill="1" applyBorder="1" applyAlignment="1">
      <alignment horizontal="left" vertical="center" wrapText="1"/>
    </xf>
    <xf numFmtId="0" fontId="43" fillId="10" borderId="1" xfId="3" applyFont="1" applyFill="1" applyBorder="1" applyAlignment="1">
      <alignment wrapText="1"/>
    </xf>
    <xf numFmtId="49" fontId="45" fillId="0" borderId="1" xfId="3" applyNumberFormat="1" applyFont="1" applyBorder="1" applyAlignment="1">
      <alignment horizontal="left" vertical="center" wrapText="1"/>
    </xf>
    <xf numFmtId="0" fontId="44" fillId="11" borderId="1" xfId="3" applyNumberFormat="1" applyFont="1" applyFill="1" applyBorder="1" applyAlignment="1" applyProtection="1">
      <alignment vertical="center" wrapText="1"/>
    </xf>
    <xf numFmtId="0" fontId="43" fillId="10" borderId="1" xfId="3" applyFont="1" applyFill="1" applyBorder="1" applyAlignment="1">
      <alignment vertical="center" wrapText="1"/>
    </xf>
    <xf numFmtId="49" fontId="45" fillId="11" borderId="1" xfId="3" applyNumberFormat="1" applyFont="1" applyFill="1" applyBorder="1" applyAlignment="1">
      <alignment horizontal="left" vertical="center" wrapText="1"/>
    </xf>
    <xf numFmtId="49" fontId="45" fillId="0" borderId="1" xfId="3" applyNumberFormat="1" applyFont="1" applyFill="1" applyBorder="1" applyAlignment="1">
      <alignment horizontal="left" vertical="center" wrapText="1"/>
    </xf>
    <xf numFmtId="0" fontId="49" fillId="0" borderId="1" xfId="3" applyNumberFormat="1" applyFont="1" applyFill="1" applyBorder="1" applyAlignment="1" applyProtection="1">
      <alignment vertical="center" wrapText="1"/>
    </xf>
    <xf numFmtId="0" fontId="45" fillId="11" borderId="1" xfId="3" applyFont="1" applyFill="1" applyBorder="1" applyAlignment="1">
      <alignment horizontal="left" vertical="center" wrapText="1"/>
    </xf>
    <xf numFmtId="0" fontId="44" fillId="12" borderId="1" xfId="3" applyNumberFormat="1" applyFont="1" applyFill="1" applyBorder="1" applyAlignment="1" applyProtection="1">
      <alignment vertical="center" wrapText="1"/>
    </xf>
    <xf numFmtId="0" fontId="45" fillId="12" borderId="1" xfId="3" applyFont="1" applyFill="1" applyBorder="1" applyAlignment="1">
      <alignment horizontal="left" vertical="center" wrapText="1"/>
    </xf>
    <xf numFmtId="0" fontId="50" fillId="10" borderId="1" xfId="3" applyFont="1" applyFill="1" applyBorder="1" applyAlignment="1">
      <alignment horizontal="center" vertical="center" wrapText="1"/>
    </xf>
    <xf numFmtId="0" fontId="50" fillId="10" borderId="11" xfId="0" applyFont="1" applyFill="1" applyBorder="1" applyAlignment="1">
      <alignment horizontal="center" wrapText="1"/>
    </xf>
    <xf numFmtId="0" fontId="50" fillId="10" borderId="1" xfId="0" applyFont="1" applyFill="1" applyBorder="1" applyAlignment="1">
      <alignment wrapText="1"/>
    </xf>
    <xf numFmtId="0" fontId="45" fillId="0" borderId="1" xfId="3" applyFont="1" applyBorder="1" applyAlignment="1">
      <alignment horizontal="left" wrapText="1"/>
    </xf>
    <xf numFmtId="0" fontId="44" fillId="0" borderId="1" xfId="3" applyNumberFormat="1" applyFont="1" applyFill="1" applyBorder="1" applyAlignment="1" applyProtection="1">
      <alignment wrapText="1"/>
    </xf>
    <xf numFmtId="0" fontId="50" fillId="10" borderId="1" xfId="0" applyFont="1" applyFill="1" applyBorder="1" applyAlignment="1">
      <alignment horizontal="center" wrapText="1"/>
    </xf>
    <xf numFmtId="166" fontId="34" fillId="0" borderId="44" xfId="12" applyNumberFormat="1" applyFont="1" applyBorder="1" applyAlignment="1" applyProtection="1">
      <alignment horizontal="left" vertical="center"/>
    </xf>
    <xf numFmtId="0" fontId="51" fillId="0" borderId="29" xfId="0" applyFont="1" applyBorder="1"/>
    <xf numFmtId="0" fontId="5" fillId="0" borderId="29" xfId="0" applyFont="1" applyBorder="1"/>
    <xf numFmtId="0" fontId="51" fillId="0" borderId="0" xfId="0" applyFont="1" applyBorder="1"/>
    <xf numFmtId="166" fontId="51" fillId="0" borderId="0" xfId="12" applyNumberFormat="1" applyFont="1" applyBorder="1" applyAlignment="1" applyProtection="1">
      <alignment horizontal="left" vertical="center"/>
    </xf>
    <xf numFmtId="166" fontId="51" fillId="0" borderId="0" xfId="12" applyNumberFormat="1" applyFont="1" applyFill="1" applyBorder="1" applyAlignment="1" applyProtection="1">
      <alignment horizontal="left" vertical="center"/>
    </xf>
    <xf numFmtId="166" fontId="34" fillId="0" borderId="0" xfId="12" applyNumberFormat="1" applyFont="1" applyFill="1" applyBorder="1" applyAlignment="1" applyProtection="1">
      <alignment horizontal="left" vertical="center"/>
    </xf>
    <xf numFmtId="166" fontId="51" fillId="11" borderId="0" xfId="12" applyNumberFormat="1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12" fillId="0" borderId="0" xfId="0" applyFont="1"/>
    <xf numFmtId="0" fontId="12" fillId="0" borderId="12" xfId="0" quotePrefix="1" applyFont="1" applyFill="1" applyBorder="1" applyAlignment="1">
      <alignment horizontal="left" vertical="center" wrapText="1"/>
    </xf>
    <xf numFmtId="0" fontId="12" fillId="0" borderId="12" xfId="0" quotePrefix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166" fontId="33" fillId="0" borderId="32" xfId="12" applyNumberFormat="1" applyFont="1" applyBorder="1" applyAlignment="1" applyProtection="1">
      <alignment horizontal="left" vertical="center" indent="1"/>
    </xf>
    <xf numFmtId="166" fontId="34" fillId="0" borderId="32" xfId="12" applyNumberFormat="1" applyFont="1" applyBorder="1" applyAlignment="1" applyProtection="1">
      <alignment horizontal="left" vertical="center"/>
    </xf>
    <xf numFmtId="166" fontId="33" fillId="0" borderId="33" xfId="12" applyNumberFormat="1" applyFont="1" applyBorder="1" applyAlignment="1" applyProtection="1">
      <alignment horizontal="left" vertical="center" indent="1"/>
    </xf>
    <xf numFmtId="166" fontId="34" fillId="0" borderId="33" xfId="12" applyNumberFormat="1" applyFont="1" applyBorder="1" applyAlignment="1" applyProtection="1">
      <alignment horizontal="left" vertical="center"/>
    </xf>
    <xf numFmtId="166" fontId="33" fillId="0" borderId="34" xfId="12" applyNumberFormat="1" applyFont="1" applyBorder="1" applyAlignment="1" applyProtection="1">
      <alignment horizontal="left" vertical="center" indent="1"/>
    </xf>
    <xf numFmtId="166" fontId="34" fillId="0" borderId="34" xfId="12" applyNumberFormat="1" applyFont="1" applyBorder="1" applyAlignment="1" applyProtection="1">
      <alignment horizontal="left" vertical="center"/>
    </xf>
    <xf numFmtId="165" fontId="32" fillId="6" borderId="32" xfId="11" applyNumberFormat="1" applyFont="1" applyFill="1" applyBorder="1" applyProtection="1">
      <alignment vertical="center"/>
    </xf>
    <xf numFmtId="165" fontId="32" fillId="6" borderId="34" xfId="11" applyNumberFormat="1" applyFont="1" applyFill="1" applyBorder="1" applyAlignment="1" applyProtection="1">
      <alignment horizontal="right" vertical="center"/>
    </xf>
    <xf numFmtId="0" fontId="25" fillId="0" borderId="7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39" fillId="0" borderId="45" xfId="13" applyBorder="1"/>
    <xf numFmtId="0" fontId="52" fillId="11" borderId="45" xfId="0" applyFont="1" applyFill="1" applyBorder="1" applyAlignment="1">
      <alignment horizontal="left" vertical="center" wrapText="1"/>
    </xf>
    <xf numFmtId="0" fontId="0" fillId="0" borderId="47" xfId="0" applyBorder="1"/>
    <xf numFmtId="166" fontId="33" fillId="0" borderId="44" xfId="12" applyNumberFormat="1" applyFont="1" applyBorder="1" applyAlignment="1" applyProtection="1">
      <alignment horizontal="left" vertical="center" indent="1"/>
    </xf>
    <xf numFmtId="166" fontId="33" fillId="0" borderId="49" xfId="12" applyNumberFormat="1" applyFont="1" applyBorder="1" applyAlignment="1" applyProtection="1">
      <alignment horizontal="left" vertical="center" indent="1"/>
    </xf>
    <xf numFmtId="0" fontId="19" fillId="11" borderId="50" xfId="0" applyFont="1" applyFill="1" applyBorder="1" applyAlignment="1"/>
    <xf numFmtId="0" fontId="19" fillId="11" borderId="50" xfId="0" applyFont="1" applyFill="1" applyBorder="1"/>
    <xf numFmtId="0" fontId="0" fillId="11" borderId="50" xfId="0" applyFill="1" applyBorder="1"/>
    <xf numFmtId="0" fontId="19" fillId="11" borderId="51" xfId="0" applyFont="1" applyFill="1" applyBorder="1" applyAlignment="1"/>
    <xf numFmtId="0" fontId="19" fillId="11" borderId="51" xfId="0" applyFont="1" applyFill="1" applyBorder="1"/>
    <xf numFmtId="0" fontId="0" fillId="11" borderId="51" xfId="0" applyFill="1" applyBorder="1"/>
    <xf numFmtId="0" fontId="3" fillId="2" borderId="51" xfId="2" applyFill="1" applyBorder="1" applyAlignment="1" applyProtection="1"/>
    <xf numFmtId="0" fontId="19" fillId="0" borderId="50" xfId="0" applyFont="1" applyFill="1" applyBorder="1" applyAlignment="1"/>
    <xf numFmtId="0" fontId="19" fillId="0" borderId="50" xfId="0" applyFont="1" applyBorder="1"/>
    <xf numFmtId="0" fontId="0" fillId="0" borderId="50" xfId="0" applyBorder="1"/>
    <xf numFmtId="166" fontId="33" fillId="0" borderId="48" xfId="12" applyNumberFormat="1" applyFont="1" applyBorder="1" applyAlignment="1" applyProtection="1">
      <alignment horizontal="left" vertical="center" indent="1"/>
    </xf>
    <xf numFmtId="166" fontId="34" fillId="0" borderId="48" xfId="12" applyNumberFormat="1" applyFont="1" applyBorder="1" applyAlignment="1" applyProtection="1">
      <alignment horizontal="left" vertical="center"/>
    </xf>
    <xf numFmtId="0" fontId="5" fillId="0" borderId="52" xfId="0" applyFont="1" applyBorder="1" applyAlignment="1">
      <alignment horizontal="right"/>
    </xf>
    <xf numFmtId="0" fontId="39" fillId="0" borderId="53" xfId="13" applyBorder="1"/>
    <xf numFmtId="0" fontId="39" fillId="0" borderId="53" xfId="13" applyBorder="1" applyAlignment="1">
      <alignment vertical="center" wrapText="1"/>
    </xf>
    <xf numFmtId="0" fontId="52" fillId="11" borderId="54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right"/>
    </xf>
    <xf numFmtId="0" fontId="39" fillId="0" borderId="40" xfId="13" applyAlignment="1">
      <alignment wrapText="1"/>
    </xf>
    <xf numFmtId="0" fontId="0" fillId="11" borderId="46" xfId="0" applyFill="1" applyBorder="1"/>
    <xf numFmtId="0" fontId="0" fillId="0" borderId="55" xfId="0" applyBorder="1"/>
    <xf numFmtId="0" fontId="0" fillId="11" borderId="56" xfId="0" applyFill="1" applyBorder="1"/>
    <xf numFmtId="0" fontId="12" fillId="0" borderId="61" xfId="0" applyFont="1" applyBorder="1" applyAlignment="1">
      <alignment horizontal="center" vertical="center" wrapText="1"/>
    </xf>
    <xf numFmtId="0" fontId="39" fillId="11" borderId="53" xfId="13" applyFill="1" applyBorder="1" applyAlignment="1">
      <alignment vertical="center" wrapText="1"/>
    </xf>
    <xf numFmtId="166" fontId="53" fillId="0" borderId="32" xfId="12" applyNumberFormat="1" applyFont="1" applyFill="1" applyBorder="1" applyAlignment="1" applyProtection="1">
      <alignment horizontal="left" vertical="center" indent="1"/>
    </xf>
    <xf numFmtId="166" fontId="53" fillId="0" borderId="32" xfId="12" applyNumberFormat="1" applyFont="1" applyBorder="1" applyAlignment="1" applyProtection="1">
      <alignment horizontal="left" vertical="center" indent="1"/>
    </xf>
    <xf numFmtId="49" fontId="12" fillId="0" borderId="1" xfId="0" applyNumberFormat="1" applyFont="1" applyFill="1" applyBorder="1" applyAlignment="1">
      <alignment horizontal="left" vertical="center"/>
    </xf>
    <xf numFmtId="165" fontId="32" fillId="6" borderId="33" xfId="11" applyNumberFormat="1" applyFont="1" applyFill="1" applyBorder="1" applyProtection="1">
      <alignment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36" xfId="0" quotePrefix="1" applyFont="1" applyFill="1" applyBorder="1" applyAlignment="1">
      <alignment horizontal="left" vertical="center" wrapText="1"/>
    </xf>
    <xf numFmtId="0" fontId="5" fillId="0" borderId="29" xfId="0" quotePrefix="1" applyFont="1" applyFill="1" applyBorder="1" applyAlignment="1">
      <alignment horizontal="left" vertical="center" wrapText="1"/>
    </xf>
    <xf numFmtId="0" fontId="5" fillId="0" borderId="24" xfId="0" quotePrefix="1" applyFont="1" applyFill="1" applyBorder="1" applyAlignment="1">
      <alignment horizontal="left" vertical="center" wrapText="1"/>
    </xf>
    <xf numFmtId="1" fontId="5" fillId="11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 wrapText="1"/>
    </xf>
    <xf numFmtId="49" fontId="5" fillId="11" borderId="1" xfId="15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6" fontId="12" fillId="2" borderId="1" xfId="0" applyNumberFormat="1" applyFont="1" applyFill="1" applyBorder="1" applyAlignment="1">
      <alignment vertical="center" wrapText="1"/>
    </xf>
    <xf numFmtId="16" fontId="12" fillId="2" borderId="1" xfId="0" applyNumberFormat="1" applyFont="1" applyFill="1" applyBorder="1" applyAlignment="1">
      <alignment horizontal="left" vertical="center" wrapText="1"/>
    </xf>
    <xf numFmtId="16" fontId="12" fillId="2" borderId="1" xfId="0" applyNumberFormat="1" applyFont="1" applyFill="1" applyBorder="1" applyAlignment="1">
      <alignment horizontal="left" vertical="center"/>
    </xf>
    <xf numFmtId="49" fontId="12" fillId="11" borderId="1" xfId="0" applyNumberFormat="1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16" fontId="12" fillId="11" borderId="1" xfId="0" applyNumberFormat="1" applyFont="1" applyFill="1" applyBorder="1" applyAlignment="1">
      <alignment horizontal="left" vertical="center" wrapText="1"/>
    </xf>
    <xf numFmtId="16" fontId="12" fillId="2" borderId="1" xfId="0" applyNumberFormat="1" applyFont="1" applyFill="1" applyBorder="1" applyAlignment="1">
      <alignment vertical="center"/>
    </xf>
    <xf numFmtId="0" fontId="55" fillId="2" borderId="1" xfId="1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11" borderId="1" xfId="0" applyNumberFormat="1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" fontId="12" fillId="11" borderId="1" xfId="0" applyNumberFormat="1" applyFont="1" applyFill="1" applyBorder="1" applyAlignment="1">
      <alignment horizontal="center" vertical="center"/>
    </xf>
    <xf numFmtId="1" fontId="12" fillId="11" borderId="1" xfId="0" applyNumberFormat="1" applyFont="1" applyFill="1" applyBorder="1" applyAlignment="1">
      <alignment horizontal="left" vertical="center"/>
    </xf>
    <xf numFmtId="1" fontId="12" fillId="11" borderId="1" xfId="0" applyNumberFormat="1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1" fontId="12" fillId="11" borderId="1" xfId="0" applyNumberFormat="1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left" vertical="center"/>
    </xf>
    <xf numFmtId="1" fontId="30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/>
    </xf>
    <xf numFmtId="1" fontId="12" fillId="0" borderId="1" xfId="0" quotePrefix="1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/>
    </xf>
    <xf numFmtId="168" fontId="51" fillId="0" borderId="0" xfId="0" applyNumberFormat="1" applyFont="1" applyBorder="1" applyAlignment="1">
      <alignment horizontal="left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7" fillId="11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4" fillId="0" borderId="0" xfId="0" applyFont="1" applyBorder="1"/>
    <xf numFmtId="0" fontId="59" fillId="2" borderId="0" xfId="2" applyFont="1" applyFill="1" applyAlignment="1" applyProtection="1"/>
    <xf numFmtId="0" fontId="4" fillId="0" borderId="0" xfId="0" applyFont="1" applyFill="1"/>
    <xf numFmtId="0" fontId="4" fillId="0" borderId="0" xfId="0" applyFont="1"/>
    <xf numFmtId="0" fontId="4" fillId="0" borderId="0" xfId="0" applyFont="1" applyBorder="1" applyAlignment="1">
      <alignment horizontal="center"/>
    </xf>
    <xf numFmtId="49" fontId="27" fillId="6" borderId="1" xfId="0" applyNumberFormat="1" applyFont="1" applyFill="1" applyBorder="1"/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left" vertical="center"/>
    </xf>
    <xf numFmtId="0" fontId="61" fillId="0" borderId="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61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6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/>
    <xf numFmtId="0" fontId="5" fillId="11" borderId="1" xfId="0" applyFont="1" applyFill="1" applyBorder="1" applyAlignment="1">
      <alignment horizontal="center" vertical="center"/>
    </xf>
    <xf numFmtId="0" fontId="0" fillId="11" borderId="0" xfId="0" applyFill="1"/>
    <xf numFmtId="0" fontId="22" fillId="0" borderId="1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166" fontId="65" fillId="0" borderId="32" xfId="12" applyNumberFormat="1" applyFont="1" applyBorder="1" applyAlignment="1" applyProtection="1">
      <alignment horizontal="left" vertical="center" indent="1"/>
    </xf>
    <xf numFmtId="166" fontId="65" fillId="0" borderId="33" xfId="12" applyNumberFormat="1" applyFont="1" applyBorder="1" applyAlignment="1" applyProtection="1">
      <alignment horizontal="left" vertical="center" indent="1"/>
    </xf>
    <xf numFmtId="166" fontId="65" fillId="0" borderId="34" xfId="12" applyNumberFormat="1" applyFont="1" applyBorder="1" applyAlignment="1" applyProtection="1">
      <alignment horizontal="left" vertical="center" indent="1"/>
    </xf>
    <xf numFmtId="0" fontId="63" fillId="0" borderId="0" xfId="0" applyFont="1" applyBorder="1"/>
    <xf numFmtId="166" fontId="65" fillId="0" borderId="32" xfId="12" applyNumberFormat="1" applyFont="1" applyBorder="1" applyAlignment="1" applyProtection="1">
      <alignment vertical="center"/>
    </xf>
    <xf numFmtId="0" fontId="5" fillId="0" borderId="0" xfId="0" applyFont="1" applyAlignment="1">
      <alignment horizontal="left"/>
    </xf>
    <xf numFmtId="165" fontId="32" fillId="6" borderId="33" xfId="11" applyNumberFormat="1" applyFont="1" applyFill="1" applyBorder="1" applyAlignment="1" applyProtection="1">
      <alignment horizontal="right" vertical="center"/>
    </xf>
    <xf numFmtId="166" fontId="33" fillId="0" borderId="1" xfId="12" applyNumberFormat="1" applyFont="1" applyBorder="1" applyAlignment="1" applyProtection="1">
      <alignment vertical="center"/>
    </xf>
    <xf numFmtId="0" fontId="5" fillId="0" borderId="1" xfId="3" applyFont="1" applyBorder="1" applyAlignment="1" applyProtection="1"/>
    <xf numFmtId="0" fontId="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6" applyProtection="1"/>
    <xf numFmtId="0" fontId="12" fillId="0" borderId="1" xfId="6" applyBorder="1" applyAlignment="1" applyProtection="1">
      <alignment horizontal="center"/>
      <protection locked="0"/>
    </xf>
    <xf numFmtId="0" fontId="12" fillId="0" borderId="1" xfId="6" applyBorder="1" applyAlignment="1" applyProtection="1">
      <alignment horizontal="right"/>
      <protection locked="0"/>
    </xf>
    <xf numFmtId="0" fontId="12" fillId="0" borderId="0" xfId="6" applyAlignment="1" applyProtection="1">
      <alignment vertical="center"/>
    </xf>
    <xf numFmtId="0" fontId="67" fillId="0" borderId="1" xfId="6" applyFont="1" applyBorder="1" applyAlignment="1" applyProtection="1">
      <alignment horizontal="center" vertical="center" wrapText="1"/>
      <protection locked="0"/>
    </xf>
    <xf numFmtId="9" fontId="67" fillId="0" borderId="1" xfId="6" applyNumberFormat="1" applyFont="1" applyBorder="1" applyAlignment="1" applyProtection="1">
      <alignment horizontal="center" vertical="center"/>
      <protection locked="0"/>
    </xf>
    <xf numFmtId="0" fontId="67" fillId="0" borderId="1" xfId="6" applyFont="1" applyBorder="1" applyAlignment="1" applyProtection="1">
      <alignment horizontal="center" vertical="center"/>
      <protection locked="0"/>
    </xf>
    <xf numFmtId="0" fontId="12" fillId="0" borderId="1" xfId="6" applyBorder="1" applyAlignment="1" applyProtection="1">
      <alignment horizontal="right" vertical="center"/>
      <protection locked="0"/>
    </xf>
    <xf numFmtId="0" fontId="12" fillId="0" borderId="1" xfId="6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/>
    </xf>
    <xf numFmtId="166" fontId="34" fillId="0" borderId="32" xfId="12" applyNumberFormat="1" applyFont="1" applyBorder="1" applyAlignment="1" applyProtection="1">
      <alignment vertical="center"/>
    </xf>
    <xf numFmtId="166" fontId="34" fillId="0" borderId="33" xfId="12" applyNumberFormat="1" applyFont="1" applyBorder="1" applyAlignment="1" applyProtection="1">
      <alignment vertical="center"/>
    </xf>
    <xf numFmtId="0" fontId="12" fillId="0" borderId="1" xfId="6" applyBorder="1" applyAlignment="1" applyProtection="1">
      <protection locked="0"/>
    </xf>
    <xf numFmtId="0" fontId="12" fillId="0" borderId="1" xfId="6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12" fillId="0" borderId="1" xfId="6" applyBorder="1" applyAlignment="1" applyProtection="1">
      <alignment horizontal="center" wrapText="1"/>
      <protection locked="0"/>
    </xf>
    <xf numFmtId="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5" fontId="32" fillId="0" borderId="0" xfId="11" applyNumberFormat="1" applyFont="1" applyFill="1" applyBorder="1" applyProtection="1">
      <alignment vertical="center"/>
    </xf>
    <xf numFmtId="165" fontId="32" fillId="0" borderId="34" xfId="11" applyNumberFormat="1" applyFont="1" applyFill="1" applyBorder="1" applyAlignment="1" applyProtection="1">
      <alignment horizontal="right" vertical="center"/>
    </xf>
    <xf numFmtId="166" fontId="68" fillId="0" borderId="33" xfId="12" applyNumberFormat="1" applyFont="1" applyBorder="1" applyAlignment="1" applyProtection="1">
      <alignment horizontal="left" vertical="center" indent="1"/>
    </xf>
    <xf numFmtId="166" fontId="68" fillId="0" borderId="34" xfId="12" applyNumberFormat="1" applyFont="1" applyBorder="1" applyAlignment="1" applyProtection="1">
      <alignment horizontal="left" vertical="center" indent="1"/>
    </xf>
    <xf numFmtId="0" fontId="62" fillId="0" borderId="0" xfId="0" applyFont="1"/>
    <xf numFmtId="166" fontId="68" fillId="0" borderId="32" xfId="12" applyNumberFormat="1" applyFont="1" applyBorder="1" applyAlignment="1" applyProtection="1">
      <alignment horizontal="left" vertical="center" indent="1"/>
    </xf>
    <xf numFmtId="165" fontId="32" fillId="0" borderId="28" xfId="11" applyNumberFormat="1" applyFont="1" applyFill="1" applyBorder="1" applyProtection="1">
      <alignment vertical="center"/>
    </xf>
    <xf numFmtId="165" fontId="32" fillId="27" borderId="34" xfId="11" applyNumberFormat="1" applyFont="1" applyFill="1" applyBorder="1" applyAlignment="1" applyProtection="1">
      <alignment horizontal="right" vertical="center"/>
    </xf>
    <xf numFmtId="166" fontId="69" fillId="27" borderId="0" xfId="12" applyNumberFormat="1" applyFont="1" applyFill="1" applyBorder="1" applyAlignment="1" applyProtection="1">
      <alignment horizontal="left" vertical="center"/>
    </xf>
    <xf numFmtId="166" fontId="34" fillId="27" borderId="0" xfId="12" applyNumberFormat="1" applyFont="1" applyFill="1" applyBorder="1" applyAlignment="1" applyProtection="1">
      <alignment horizontal="left" vertical="center"/>
    </xf>
    <xf numFmtId="166" fontId="34" fillId="27" borderId="34" xfId="12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0" fontId="69" fillId="0" borderId="1" xfId="37" applyFont="1" applyFill="1" applyBorder="1" applyAlignment="1">
      <alignment horizontal="center" vertical="center"/>
    </xf>
    <xf numFmtId="0" fontId="69" fillId="0" borderId="1" xfId="37" applyFont="1" applyFill="1" applyBorder="1" applyAlignment="1">
      <alignment horizontal="left" vertical="center" wrapText="1"/>
    </xf>
    <xf numFmtId="0" fontId="70" fillId="0" borderId="1" xfId="37" applyFont="1" applyFill="1" applyBorder="1" applyAlignment="1">
      <alignment horizontal="center" vertical="center" wrapText="1"/>
    </xf>
    <xf numFmtId="0" fontId="70" fillId="0" borderId="1" xfId="37" applyFont="1" applyFill="1" applyBorder="1" applyAlignment="1">
      <alignment vertical="center" wrapText="1"/>
    </xf>
    <xf numFmtId="0" fontId="70" fillId="0" borderId="1" xfId="37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20" fillId="0" borderId="1" xfId="0" applyFont="1" applyBorder="1" applyAlignment="1">
      <alignment vertical="center"/>
    </xf>
    <xf numFmtId="0" fontId="72" fillId="0" borderId="11" xfId="13" applyFont="1" applyBorder="1"/>
    <xf numFmtId="0" fontId="70" fillId="0" borderId="11" xfId="37" applyFont="1" applyFill="1" applyBorder="1" applyAlignment="1">
      <alignment horizontal="center" vertical="center" wrapText="1"/>
    </xf>
    <xf numFmtId="0" fontId="72" fillId="0" borderId="1" xfId="13" applyFont="1" applyBorder="1"/>
    <xf numFmtId="0" fontId="0" fillId="0" borderId="1" xfId="0" applyBorder="1" applyAlignment="1">
      <alignment horizont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center"/>
    </xf>
    <xf numFmtId="0" fontId="12" fillId="0" borderId="1" xfId="6" applyBorder="1" applyAlignment="1" applyProtection="1">
      <alignment horizontal="left" wrapText="1"/>
      <protection locked="0"/>
    </xf>
    <xf numFmtId="0" fontId="12" fillId="0" borderId="1" xfId="6" applyBorder="1" applyAlignment="1" applyProtection="1">
      <alignment horizontal="center" vertical="center"/>
      <protection locked="0"/>
    </xf>
    <xf numFmtId="9" fontId="0" fillId="0" borderId="1" xfId="0" applyNumberFormat="1" applyBorder="1"/>
    <xf numFmtId="16" fontId="12" fillId="11" borderId="1" xfId="0" applyNumberFormat="1" applyFont="1" applyFill="1" applyBorder="1" applyAlignment="1">
      <alignment vertical="center" wrapText="1"/>
    </xf>
    <xf numFmtId="16" fontId="12" fillId="11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right"/>
    </xf>
    <xf numFmtId="0" fontId="25" fillId="0" borderId="1" xfId="0" applyFont="1" applyBorder="1" applyAlignment="1">
      <alignment horizontal="right" vertical="center"/>
    </xf>
    <xf numFmtId="0" fontId="73" fillId="28" borderId="17" xfId="0" applyFont="1" applyFill="1" applyBorder="1" applyAlignment="1" applyProtection="1">
      <alignment wrapText="1"/>
      <protection locked="0"/>
    </xf>
    <xf numFmtId="2" fontId="23" fillId="0" borderId="3" xfId="0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2" fontId="23" fillId="0" borderId="8" xfId="0" applyNumberFormat="1" applyFont="1" applyFill="1" applyBorder="1" applyAlignment="1">
      <alignment horizontal="center" vertical="center"/>
    </xf>
    <xf numFmtId="2" fontId="23" fillId="0" borderId="5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4" fontId="33" fillId="0" borderId="33" xfId="12" applyNumberFormat="1" applyFont="1" applyBorder="1" applyAlignment="1" applyProtection="1">
      <alignment horizontal="left" vertical="center" indent="1"/>
    </xf>
    <xf numFmtId="14" fontId="33" fillId="0" borderId="32" xfId="12" applyNumberFormat="1" applyFont="1" applyBorder="1" applyAlignment="1" applyProtection="1">
      <alignment horizontal="left" vertical="center" indent="1"/>
    </xf>
    <xf numFmtId="14" fontId="33" fillId="0" borderId="32" xfId="12" applyNumberFormat="1" applyFont="1" applyFill="1" applyBorder="1" applyAlignment="1" applyProtection="1">
      <alignment horizontal="left" vertical="center" indent="1"/>
    </xf>
    <xf numFmtId="0" fontId="22" fillId="0" borderId="12" xfId="0" quotePrefix="1" applyFont="1" applyFill="1" applyBorder="1" applyAlignment="1">
      <alignment horizontal="center" vertical="center"/>
    </xf>
    <xf numFmtId="0" fontId="12" fillId="27" borderId="12" xfId="0" quotePrefix="1" applyFont="1" applyFill="1" applyBorder="1" applyAlignment="1">
      <alignment horizontal="center" vertical="center"/>
    </xf>
    <xf numFmtId="0" fontId="12" fillId="27" borderId="1" xfId="0" quotePrefix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2" fillId="27" borderId="1" xfId="0" applyFont="1" applyFill="1" applyBorder="1" applyAlignment="1">
      <alignment horizontal="left" vertical="center"/>
    </xf>
    <xf numFmtId="0" fontId="22" fillId="27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62" fillId="27" borderId="1" xfId="0" applyFont="1" applyFill="1" applyBorder="1" applyAlignment="1">
      <alignment vertical="center"/>
    </xf>
    <xf numFmtId="0" fontId="62" fillId="27" borderId="1" xfId="0" applyFont="1" applyFill="1" applyBorder="1" applyAlignment="1">
      <alignment horizontal="center" vertical="center"/>
    </xf>
    <xf numFmtId="0" fontId="75" fillId="10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vertical="center"/>
    </xf>
    <xf numFmtId="0" fontId="12" fillId="27" borderId="27" xfId="0" applyFont="1" applyFill="1" applyBorder="1" applyAlignment="1">
      <alignment vertical="center"/>
    </xf>
    <xf numFmtId="0" fontId="12" fillId="27" borderId="27" xfId="0" applyFont="1" applyFill="1" applyBorder="1" applyAlignment="1">
      <alignment horizontal="center" vertical="center"/>
    </xf>
    <xf numFmtId="16" fontId="12" fillId="27" borderId="19" xfId="0" quotePrefix="1" applyNumberFormat="1" applyFont="1" applyFill="1" applyBorder="1" applyAlignment="1">
      <alignment horizontal="left" vertical="center"/>
    </xf>
    <xf numFmtId="0" fontId="12" fillId="27" borderId="1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69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7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73" xfId="0" applyFont="1" applyFill="1" applyBorder="1" applyAlignment="1">
      <alignment horizontal="center" vertical="center"/>
    </xf>
    <xf numFmtId="1" fontId="12" fillId="0" borderId="19" xfId="0" applyNumberFormat="1" applyFont="1" applyBorder="1" applyAlignment="1">
      <alignment horizontal="left" vertical="center" wrapText="1"/>
    </xf>
    <xf numFmtId="1" fontId="12" fillId="0" borderId="19" xfId="0" quotePrefix="1" applyNumberFormat="1" applyFont="1" applyBorder="1" applyAlignment="1">
      <alignment horizontal="center" vertical="center"/>
    </xf>
    <xf numFmtId="169" fontId="25" fillId="0" borderId="1" xfId="0" applyNumberFormat="1" applyFont="1" applyBorder="1"/>
    <xf numFmtId="169" fontId="25" fillId="0" borderId="1" xfId="0" applyNumberFormat="1" applyFont="1" applyFill="1" applyBorder="1"/>
    <xf numFmtId="169" fontId="12" fillId="0" borderId="1" xfId="0" applyNumberFormat="1" applyFont="1" applyBorder="1"/>
    <xf numFmtId="169" fontId="12" fillId="0" borderId="1" xfId="0" applyNumberFormat="1" applyFont="1" applyBorder="1" applyAlignment="1">
      <alignment horizontal="center" vertical="center" wrapText="1"/>
    </xf>
    <xf numFmtId="169" fontId="12" fillId="0" borderId="19" xfId="0" applyNumberFormat="1" applyFont="1" applyBorder="1"/>
    <xf numFmtId="169" fontId="12" fillId="0" borderId="30" xfId="0" applyNumberFormat="1" applyFont="1" applyBorder="1" applyAlignment="1">
      <alignment vertical="center"/>
    </xf>
    <xf numFmtId="169" fontId="12" fillId="7" borderId="12" xfId="0" applyNumberFormat="1" applyFont="1" applyFill="1" applyBorder="1" applyAlignment="1">
      <alignment vertical="center"/>
    </xf>
    <xf numFmtId="169" fontId="12" fillId="7" borderId="18" xfId="0" applyNumberFormat="1" applyFont="1" applyFill="1" applyBorder="1" applyAlignment="1">
      <alignment vertical="center"/>
    </xf>
    <xf numFmtId="169" fontId="12" fillId="0" borderId="11" xfId="0" applyNumberFormat="1" applyFont="1" applyBorder="1"/>
    <xf numFmtId="169" fontId="12" fillId="7" borderId="1" xfId="0" applyNumberFormat="1" applyFont="1" applyFill="1" applyBorder="1"/>
    <xf numFmtId="169" fontId="12" fillId="7" borderId="1" xfId="0" applyNumberFormat="1" applyFont="1" applyFill="1" applyBorder="1" applyAlignment="1">
      <alignment horizontal="center" vertical="center" wrapText="1"/>
    </xf>
    <xf numFmtId="169" fontId="12" fillId="0" borderId="30" xfId="0" applyNumberFormat="1" applyFont="1" applyBorder="1"/>
    <xf numFmtId="169" fontId="25" fillId="7" borderId="12" xfId="0" applyNumberFormat="1" applyFont="1" applyFill="1" applyBorder="1"/>
    <xf numFmtId="169" fontId="25" fillId="7" borderId="18" xfId="0" applyNumberFormat="1" applyFont="1" applyFill="1" applyBorder="1"/>
    <xf numFmtId="169" fontId="25" fillId="2" borderId="1" xfId="0" applyNumberFormat="1" applyFont="1" applyFill="1" applyBorder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2" borderId="0" xfId="3" applyFont="1" applyFill="1" applyAlignment="1">
      <alignment horizontal="left"/>
    </xf>
    <xf numFmtId="0" fontId="6" fillId="2" borderId="0" xfId="3" applyFont="1" applyFill="1" applyAlignment="1">
      <alignment horizontal="left"/>
    </xf>
    <xf numFmtId="0" fontId="20" fillId="2" borderId="0" xfId="3" applyFont="1" applyFill="1" applyAlignment="1">
      <alignment horizontal="center"/>
    </xf>
    <xf numFmtId="0" fontId="25" fillId="0" borderId="1" xfId="0" applyFont="1" applyFill="1" applyBorder="1" applyAlignment="1" applyProtection="1">
      <alignment horizontal="center" vertical="center" textRotation="90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3" fontId="25" fillId="0" borderId="1" xfId="0" applyNumberFormat="1" applyFont="1" applyFill="1" applyBorder="1" applyAlignment="1" applyProtection="1">
      <alignment horizontal="center" vertical="center" wrapText="1"/>
    </xf>
    <xf numFmtId="3" fontId="25" fillId="0" borderId="1" xfId="0" applyNumberFormat="1" applyFont="1" applyFill="1" applyBorder="1" applyAlignment="1" applyProtection="1">
      <alignment horizontal="center" vertical="center" textRotation="90" wrapText="1"/>
    </xf>
    <xf numFmtId="0" fontId="23" fillId="2" borderId="1" xfId="3" applyFont="1" applyFill="1" applyBorder="1" applyAlignment="1" applyProtection="1">
      <alignment horizontal="center" vertical="center" wrapText="1"/>
    </xf>
    <xf numFmtId="0" fontId="23" fillId="0" borderId="1" xfId="3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textRotation="90" wrapText="1"/>
    </xf>
    <xf numFmtId="0" fontId="23" fillId="0" borderId="1" xfId="3" applyFont="1" applyBorder="1" applyAlignment="1" applyProtection="1">
      <alignment horizontal="center" vertical="center" wrapText="1"/>
    </xf>
    <xf numFmtId="0" fontId="23" fillId="2" borderId="1" xfId="9" applyFont="1" applyFill="1" applyBorder="1" applyAlignment="1" applyProtection="1">
      <alignment horizontal="center" vertical="center" wrapText="1"/>
    </xf>
    <xf numFmtId="166" fontId="33" fillId="0" borderId="18" xfId="12" applyNumberFormat="1" applyFont="1" applyBorder="1" applyAlignment="1" applyProtection="1">
      <alignment horizontal="left" vertical="center"/>
    </xf>
    <xf numFmtId="166" fontId="33" fillId="0" borderId="25" xfId="12" applyNumberFormat="1" applyFont="1" applyBorder="1" applyAlignment="1" applyProtection="1">
      <alignment horizontal="left" vertical="center"/>
    </xf>
    <xf numFmtId="166" fontId="33" fillId="0" borderId="12" xfId="12" applyNumberFormat="1" applyFont="1" applyBorder="1" applyAlignment="1" applyProtection="1">
      <alignment horizontal="left" vertical="center"/>
    </xf>
    <xf numFmtId="14" fontId="33" fillId="0" borderId="18" xfId="12" applyNumberFormat="1" applyFont="1" applyBorder="1" applyAlignment="1" applyProtection="1">
      <alignment horizontal="left" vertical="center"/>
    </xf>
    <xf numFmtId="14" fontId="33" fillId="0" borderId="25" xfId="12" applyNumberFormat="1" applyFont="1" applyBorder="1" applyAlignment="1" applyProtection="1">
      <alignment horizontal="left" vertical="center"/>
    </xf>
    <xf numFmtId="14" fontId="33" fillId="0" borderId="12" xfId="12" applyNumberFormat="1" applyFont="1" applyBorder="1" applyAlignment="1" applyProtection="1">
      <alignment horizontal="left" vertical="center"/>
    </xf>
    <xf numFmtId="166" fontId="34" fillId="0" borderId="18" xfId="12" applyNumberFormat="1" applyFont="1" applyBorder="1" applyAlignment="1" applyProtection="1">
      <alignment horizontal="left" vertical="center"/>
    </xf>
    <xf numFmtId="166" fontId="34" fillId="0" borderId="25" xfId="12" applyNumberFormat="1" applyFont="1" applyBorder="1" applyAlignment="1" applyProtection="1">
      <alignment horizontal="left" vertical="center"/>
    </xf>
    <xf numFmtId="166" fontId="34" fillId="0" borderId="12" xfId="12" applyNumberFormat="1" applyFont="1" applyBorder="1" applyAlignment="1" applyProtection="1">
      <alignment horizontal="left" vertical="center"/>
    </xf>
    <xf numFmtId="0" fontId="10" fillId="0" borderId="0" xfId="6" applyFont="1" applyAlignment="1" applyProtection="1">
      <alignment horizont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66" fontId="33" fillId="0" borderId="18" xfId="12" applyNumberFormat="1" applyFont="1" applyBorder="1" applyAlignment="1" applyProtection="1">
      <alignment horizontal="center" vertical="center"/>
    </xf>
    <xf numFmtId="166" fontId="33" fillId="0" borderId="25" xfId="12" applyNumberFormat="1" applyFont="1" applyBorder="1" applyAlignment="1" applyProtection="1">
      <alignment horizontal="center" vertical="center"/>
    </xf>
    <xf numFmtId="166" fontId="33" fillId="0" borderId="12" xfId="12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/>
    </xf>
    <xf numFmtId="0" fontId="74" fillId="0" borderId="25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49" fontId="12" fillId="27" borderId="18" xfId="0" applyNumberFormat="1" applyFont="1" applyFill="1" applyBorder="1" applyAlignment="1">
      <alignment horizontal="center" vertical="center"/>
    </xf>
    <xf numFmtId="49" fontId="12" fillId="27" borderId="25" xfId="0" applyNumberFormat="1" applyFont="1" applyFill="1" applyBorder="1" applyAlignment="1">
      <alignment horizontal="center" vertical="center"/>
    </xf>
    <xf numFmtId="49" fontId="12" fillId="27" borderId="12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6" fontId="33" fillId="0" borderId="1" xfId="12" applyNumberFormat="1" applyFont="1" applyBorder="1" applyAlignment="1" applyProtection="1">
      <alignment vertical="center" shrinkToFit="1"/>
    </xf>
    <xf numFmtId="0" fontId="22" fillId="0" borderId="1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0" fontId="75" fillId="10" borderId="18" xfId="0" applyFont="1" applyFill="1" applyBorder="1" applyAlignment="1">
      <alignment horizontal="center" vertical="center"/>
    </xf>
    <xf numFmtId="0" fontId="75" fillId="10" borderId="12" xfId="0" applyFont="1" applyFill="1" applyBorder="1" applyAlignment="1">
      <alignment horizontal="center" vertical="center"/>
    </xf>
    <xf numFmtId="166" fontId="33" fillId="0" borderId="18" xfId="12" applyNumberFormat="1" applyFont="1" applyBorder="1" applyAlignment="1" applyProtection="1">
      <alignment vertical="center"/>
    </xf>
    <xf numFmtId="166" fontId="33" fillId="0" borderId="25" xfId="12" applyNumberFormat="1" applyFont="1" applyBorder="1" applyAlignment="1" applyProtection="1">
      <alignment vertical="center"/>
    </xf>
    <xf numFmtId="166" fontId="33" fillId="0" borderId="12" xfId="12" applyNumberFormat="1" applyFont="1" applyBorder="1" applyAlignment="1" applyProtection="1">
      <alignment vertical="center"/>
    </xf>
    <xf numFmtId="166" fontId="34" fillId="0" borderId="18" xfId="12" applyNumberFormat="1" applyFont="1" applyBorder="1" applyAlignment="1" applyProtection="1">
      <alignment vertical="center"/>
    </xf>
    <xf numFmtId="166" fontId="34" fillId="0" borderId="25" xfId="12" applyNumberFormat="1" applyFont="1" applyBorder="1" applyAlignment="1" applyProtection="1">
      <alignment vertical="center"/>
    </xf>
    <xf numFmtId="166" fontId="34" fillId="0" borderId="12" xfId="12" applyNumberFormat="1" applyFont="1" applyBorder="1" applyAlignment="1" applyProtection="1">
      <alignment vertical="center"/>
    </xf>
    <xf numFmtId="166" fontId="34" fillId="0" borderId="18" xfId="12" applyNumberFormat="1" applyFont="1" applyBorder="1" applyAlignment="1" applyProtection="1">
      <alignment horizontal="center" vertical="center"/>
    </xf>
    <xf numFmtId="166" fontId="34" fillId="0" borderId="25" xfId="12" applyNumberFormat="1" applyFont="1" applyBorder="1" applyAlignment="1" applyProtection="1">
      <alignment horizontal="center" vertical="center"/>
    </xf>
    <xf numFmtId="166" fontId="34" fillId="0" borderId="12" xfId="12" applyNumberFormat="1" applyFont="1" applyBorder="1" applyAlignment="1" applyProtection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2" fillId="5" borderId="68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70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16" fontId="22" fillId="5" borderId="72" xfId="0" applyNumberFormat="1" applyFont="1" applyFill="1" applyBorder="1" applyAlignment="1">
      <alignment horizontal="center" vertical="center"/>
    </xf>
    <xf numFmtId="16" fontId="22" fillId="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49" fontId="60" fillId="6" borderId="18" xfId="0" applyNumberFormat="1" applyFont="1" applyFill="1" applyBorder="1" applyAlignment="1">
      <alignment horizontal="left" vertical="center" wrapText="1"/>
    </xf>
    <xf numFmtId="49" fontId="60" fillId="6" borderId="25" xfId="0" applyNumberFormat="1" applyFont="1" applyFill="1" applyBorder="1" applyAlignment="1">
      <alignment horizontal="left" vertical="center" wrapText="1"/>
    </xf>
    <xf numFmtId="49" fontId="60" fillId="6" borderId="12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6" fontId="33" fillId="0" borderId="32" xfId="12" applyNumberFormat="1" applyFont="1" applyBorder="1" applyAlignment="1" applyProtection="1">
      <alignment horizontal="center" vertical="center" wrapText="1"/>
    </xf>
    <xf numFmtId="166" fontId="33" fillId="0" borderId="33" xfId="12" applyNumberFormat="1" applyFont="1" applyBorder="1" applyAlignment="1" applyProtection="1">
      <alignment horizontal="center" vertical="center" wrapText="1"/>
    </xf>
    <xf numFmtId="0" fontId="5" fillId="11" borderId="36" xfId="0" quotePrefix="1" applyFont="1" applyFill="1" applyBorder="1" applyAlignment="1">
      <alignment horizontal="left" vertical="center" wrapText="1"/>
    </xf>
    <xf numFmtId="0" fontId="5" fillId="11" borderId="29" xfId="0" quotePrefix="1" applyFont="1" applyFill="1" applyBorder="1" applyAlignment="1">
      <alignment horizontal="left" vertical="center" wrapText="1"/>
    </xf>
    <xf numFmtId="0" fontId="5" fillId="11" borderId="24" xfId="0" quotePrefix="1" applyFont="1" applyFill="1" applyBorder="1" applyAlignment="1">
      <alignment horizontal="left" vertical="center" wrapText="1"/>
    </xf>
    <xf numFmtId="0" fontId="5" fillId="11" borderId="18" xfId="0" applyFont="1" applyFill="1" applyBorder="1" applyAlignment="1">
      <alignment horizontal="left" vertical="center" wrapText="1"/>
    </xf>
    <xf numFmtId="0" fontId="5" fillId="11" borderId="25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0" borderId="36" xfId="0" quotePrefix="1" applyFont="1" applyFill="1" applyBorder="1" applyAlignment="1">
      <alignment horizontal="left" vertical="center" wrapText="1"/>
    </xf>
    <xf numFmtId="0" fontId="5" fillId="0" borderId="29" xfId="0" quotePrefix="1" applyFont="1" applyFill="1" applyBorder="1" applyAlignment="1">
      <alignment horizontal="left" vertical="center" wrapText="1"/>
    </xf>
    <xf numFmtId="0" fontId="5" fillId="0" borderId="24" xfId="0" quotePrefix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5" xfId="0" quotePrefix="1" applyFont="1" applyFill="1" applyBorder="1" applyAlignment="1">
      <alignment horizontal="left" vertical="center" wrapText="1"/>
    </xf>
    <xf numFmtId="0" fontId="5" fillId="0" borderId="12" xfId="0" quotePrefix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11" borderId="36" xfId="0" quotePrefix="1" applyFont="1" applyFill="1" applyBorder="1" applyAlignment="1">
      <alignment vertical="center" wrapText="1"/>
    </xf>
    <xf numFmtId="0" fontId="5" fillId="11" borderId="29" xfId="0" quotePrefix="1" applyFont="1" applyFill="1" applyBorder="1" applyAlignment="1">
      <alignment vertical="center" wrapText="1"/>
    </xf>
    <xf numFmtId="0" fontId="5" fillId="11" borderId="24" xfId="0" quotePrefix="1" applyFont="1" applyFill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11" borderId="18" xfId="0" quotePrefix="1" applyFont="1" applyFill="1" applyBorder="1" applyAlignment="1">
      <alignment horizontal="left" vertical="center" wrapText="1"/>
    </xf>
    <xf numFmtId="0" fontId="5" fillId="11" borderId="25" xfId="0" quotePrefix="1" applyFont="1" applyFill="1" applyBorder="1" applyAlignment="1">
      <alignment horizontal="left" vertical="center" wrapText="1"/>
    </xf>
    <xf numFmtId="0" fontId="5" fillId="11" borderId="12" xfId="0" quotePrefix="1" applyFont="1" applyFill="1" applyBorder="1" applyAlignment="1">
      <alignment horizontal="left" vertical="center" wrapText="1"/>
    </xf>
    <xf numFmtId="0" fontId="5" fillId="11" borderId="18" xfId="0" applyFont="1" applyFill="1" applyBorder="1" applyAlignment="1">
      <alignment horizontal="left" vertical="center"/>
    </xf>
    <xf numFmtId="0" fontId="5" fillId="11" borderId="25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16" fontId="5" fillId="11" borderId="18" xfId="0" applyNumberFormat="1" applyFont="1" applyFill="1" applyBorder="1" applyAlignment="1">
      <alignment horizontal="left" vertical="center" wrapText="1"/>
    </xf>
    <xf numFmtId="16" fontId="5" fillId="11" borderId="25" xfId="0" applyNumberFormat="1" applyFont="1" applyFill="1" applyBorder="1" applyAlignment="1">
      <alignment horizontal="left" vertical="center" wrapText="1"/>
    </xf>
    <xf numFmtId="16" fontId="5" fillId="11" borderId="12" xfId="0" applyNumberFormat="1" applyFont="1" applyFill="1" applyBorder="1" applyAlignment="1">
      <alignment horizontal="left" vertical="center" wrapText="1"/>
    </xf>
    <xf numFmtId="16" fontId="5" fillId="11" borderId="18" xfId="0" applyNumberFormat="1" applyFont="1" applyFill="1" applyBorder="1" applyAlignment="1">
      <alignment vertical="center"/>
    </xf>
    <xf numFmtId="16" fontId="5" fillId="11" borderId="25" xfId="0" applyNumberFormat="1" applyFont="1" applyFill="1" applyBorder="1" applyAlignment="1">
      <alignment vertical="center"/>
    </xf>
    <xf numFmtId="16" fontId="5" fillId="11" borderId="12" xfId="0" applyNumberFormat="1" applyFont="1" applyFill="1" applyBorder="1" applyAlignment="1">
      <alignment vertical="center"/>
    </xf>
    <xf numFmtId="16" fontId="5" fillId="2" borderId="18" xfId="0" applyNumberFormat="1" applyFont="1" applyFill="1" applyBorder="1" applyAlignment="1">
      <alignment vertical="center" wrapText="1"/>
    </xf>
    <xf numFmtId="16" fontId="5" fillId="2" borderId="25" xfId="0" applyNumberFormat="1" applyFont="1" applyFill="1" applyBorder="1" applyAlignment="1">
      <alignment vertical="center" wrapText="1"/>
    </xf>
    <xf numFmtId="16" fontId="5" fillId="2" borderId="12" xfId="0" applyNumberFormat="1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16" fontId="5" fillId="11" borderId="18" xfId="0" applyNumberFormat="1" applyFont="1" applyFill="1" applyBorder="1" applyAlignment="1">
      <alignment horizontal="left" vertical="center"/>
    </xf>
    <xf numFmtId="16" fontId="5" fillId="11" borderId="25" xfId="0" applyNumberFormat="1" applyFont="1" applyFill="1" applyBorder="1" applyAlignment="1">
      <alignment horizontal="left" vertical="center"/>
    </xf>
    <xf numFmtId="16" fontId="5" fillId="11" borderId="12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166" fontId="34" fillId="0" borderId="18" xfId="12" applyNumberFormat="1" applyFont="1" applyBorder="1" applyAlignment="1" applyProtection="1">
      <alignment horizontal="left" vertical="center" wrapText="1"/>
    </xf>
    <xf numFmtId="166" fontId="34" fillId="0" borderId="25" xfId="12" applyNumberFormat="1" applyFont="1" applyBorder="1" applyAlignment="1" applyProtection="1">
      <alignment horizontal="left" vertical="center" wrapText="1"/>
    </xf>
    <xf numFmtId="166" fontId="34" fillId="0" borderId="12" xfId="12" applyNumberFormat="1" applyFont="1" applyBorder="1" applyAlignment="1" applyProtection="1">
      <alignment horizontal="left" vertical="center" wrapText="1"/>
    </xf>
    <xf numFmtId="0" fontId="5" fillId="0" borderId="18" xfId="0" quotePrefix="1" applyFont="1" applyFill="1" applyBorder="1" applyAlignment="1">
      <alignment horizontal="left" vertical="center" wrapText="1"/>
    </xf>
  </cellXfs>
  <cellStyles count="43">
    <cellStyle name="20% - Accent1 2" xfId="16" xr:uid="{00000000-0005-0000-0000-000000000000}"/>
    <cellStyle name="20% - Accent2 2" xfId="17" xr:uid="{00000000-0005-0000-0000-000001000000}"/>
    <cellStyle name="20% - Accent3 2" xfId="18" xr:uid="{00000000-0005-0000-0000-000002000000}"/>
    <cellStyle name="20% - Accent4 2" xfId="19" xr:uid="{00000000-0005-0000-0000-000003000000}"/>
    <cellStyle name="20% - Accent5 2" xfId="20" xr:uid="{00000000-0005-0000-0000-000004000000}"/>
    <cellStyle name="20% - Accent6 2" xfId="21" xr:uid="{00000000-0005-0000-0000-000005000000}"/>
    <cellStyle name="40% - Accent1 2" xfId="22" xr:uid="{00000000-0005-0000-0000-000006000000}"/>
    <cellStyle name="40% - Accent2 2" xfId="23" xr:uid="{00000000-0005-0000-0000-000007000000}"/>
    <cellStyle name="40% - Accent3 2" xfId="24" xr:uid="{00000000-0005-0000-0000-000008000000}"/>
    <cellStyle name="40% - Accent4 2" xfId="25" xr:uid="{00000000-0005-0000-0000-000009000000}"/>
    <cellStyle name="40% - Accent5 2" xfId="26" xr:uid="{00000000-0005-0000-0000-00000A000000}"/>
    <cellStyle name="40% - Accent6 2" xfId="27" xr:uid="{00000000-0005-0000-0000-00000B000000}"/>
    <cellStyle name="Bad 2" xfId="28" xr:uid="{00000000-0005-0000-0000-00000C000000}"/>
    <cellStyle name="Bad_2017 BOLNICA tab usluge Plan Sokobanja  01.01-30.06.2017" xfId="15" xr:uid="{00000000-0005-0000-0000-00000D000000}"/>
    <cellStyle name="ContentsHyperlink" xfId="1" xr:uid="{00000000-0005-0000-0000-00000E000000}"/>
    <cellStyle name="Currency 2" xfId="29" xr:uid="{00000000-0005-0000-0000-00000F000000}"/>
    <cellStyle name="Emphasis 1" xfId="30" xr:uid="{00000000-0005-0000-0000-000010000000}"/>
    <cellStyle name="Emphasis 2" xfId="31" xr:uid="{00000000-0005-0000-0000-000011000000}"/>
    <cellStyle name="Emphasis 3" xfId="32" xr:uid="{00000000-0005-0000-0000-000012000000}"/>
    <cellStyle name="Hyperlink" xfId="2" builtinId="8"/>
    <cellStyle name="Linked Cell 2" xfId="33" xr:uid="{00000000-0005-0000-0000-000014000000}"/>
    <cellStyle name="Linked Cell 2 2" xfId="34" xr:uid="{00000000-0005-0000-0000-000015000000}"/>
    <cellStyle name="Normal" xfId="0" builtinId="0"/>
    <cellStyle name="Normal 2" xfId="3" xr:uid="{00000000-0005-0000-0000-000017000000}"/>
    <cellStyle name="Normal 2 2" xfId="4" xr:uid="{00000000-0005-0000-0000-000018000000}"/>
    <cellStyle name="Normal 3" xfId="5" xr:uid="{00000000-0005-0000-0000-000019000000}"/>
    <cellStyle name="Normal 3 2" xfId="6" xr:uid="{00000000-0005-0000-0000-00001A000000}"/>
    <cellStyle name="Normal 3 3" xfId="35" xr:uid="{00000000-0005-0000-0000-00001B000000}"/>
    <cellStyle name="Normal 3_2017 BOLNICA tab usluge Plan Sokobanja  01.01-30.06.2017" xfId="36" xr:uid="{00000000-0005-0000-0000-00001C000000}"/>
    <cellStyle name="Normal 4" xfId="7" xr:uid="{00000000-0005-0000-0000-00001D000000}"/>
    <cellStyle name="Normal 4 2" xfId="14" xr:uid="{00000000-0005-0000-0000-00001E000000}"/>
    <cellStyle name="Normal 5" xfId="37" xr:uid="{00000000-0005-0000-0000-00001F000000}"/>
    <cellStyle name="Normál_Izvrsenje-PLAN2011" xfId="38" xr:uid="{00000000-0005-0000-0000-000020000000}"/>
    <cellStyle name="Normal_normativ kadra _ tabel_1" xfId="8" xr:uid="{00000000-0005-0000-0000-000021000000}"/>
    <cellStyle name="Normal_TAB DZ 1-10 (1)" xfId="9" xr:uid="{00000000-0005-0000-0000-000022000000}"/>
    <cellStyle name="Normal_TAB DZ 1-10 (1) 2" xfId="10" xr:uid="{00000000-0005-0000-0000-000023000000}"/>
    <cellStyle name="Note 2" xfId="39" xr:uid="{00000000-0005-0000-0000-000024000000}"/>
    <cellStyle name="Note 2 2" xfId="40" xr:uid="{00000000-0005-0000-0000-000025000000}"/>
    <cellStyle name="Percent 2" xfId="41" xr:uid="{00000000-0005-0000-0000-000026000000}"/>
    <cellStyle name="Sheet Title" xfId="42" xr:uid="{00000000-0005-0000-0000-000027000000}"/>
    <cellStyle name="Student Information" xfId="11" xr:uid="{00000000-0005-0000-0000-000028000000}"/>
    <cellStyle name="Student Information - user entered" xfId="12" xr:uid="{00000000-0005-0000-0000-000029000000}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>
          <a:extLst>
            <a:ext uri="{FF2B5EF4-FFF2-40B4-BE49-F238E27FC236}">
              <a16:creationId xmlns:a16="http://schemas.microsoft.com/office/drawing/2014/main" id="{00000000-0008-0000-0000-00005C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85725</xdr:rowOff>
    </xdr:from>
    <xdr:to>
      <xdr:col>1</xdr:col>
      <xdr:colOff>781050</xdr:colOff>
      <xdr:row>4</xdr:row>
      <xdr:rowOff>85725</xdr:rowOff>
    </xdr:to>
    <xdr:pic>
      <xdr:nvPicPr>
        <xdr:cNvPr id="3" name="Picture 2" descr="LOGOMem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685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731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%201/Documents/IZVR&#352;ENJA/SOKOBANJA%20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dar.ode."/>
      <sheetName val="Kadar.dne.bol.dij."/>
      <sheetName val="Kadar.zaj.med.del."/>
      <sheetName val="Kadar.nem."/>
      <sheetName val="Kadar.zbirno "/>
      <sheetName val="Kadar.nepuno.rv"/>
      <sheetName val="Kadar.radno.angazovani"/>
      <sheetName val="Kadar.nastavnici.i.saradnici"/>
    </sheetNames>
    <sheetDataSet>
      <sheetData sheetId="0" refreshError="1">
        <row r="1">
          <cell r="C1" t="str">
            <v>Специјална болница за неспецифичне плућне болести "Сокобања" - Сокобања</v>
          </cell>
        </row>
        <row r="2">
          <cell r="C2" t="str">
            <v>7248261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workbookViewId="0">
      <selection activeCell="L11" sqref="L11"/>
    </sheetView>
  </sheetViews>
  <sheetFormatPr defaultRowHeight="12.75"/>
  <cols>
    <col min="1" max="1" width="5" style="10" customWidth="1"/>
    <col min="2" max="2" width="12.28515625" style="10" customWidth="1"/>
    <col min="3" max="16384" width="9.140625" style="10"/>
  </cols>
  <sheetData>
    <row r="2" spans="1:9" ht="14.25">
      <c r="C2" s="517" t="s">
        <v>2382</v>
      </c>
      <c r="D2" s="517"/>
      <c r="E2" s="517"/>
      <c r="F2" s="517"/>
      <c r="G2" s="517"/>
      <c r="H2" s="517"/>
      <c r="I2" s="517"/>
    </row>
    <row r="3" spans="1:9" ht="15.75">
      <c r="C3" s="518" t="s">
        <v>2213</v>
      </c>
      <c r="D3" s="518"/>
      <c r="E3" s="518"/>
      <c r="F3" s="518"/>
      <c r="G3" s="518"/>
      <c r="H3" s="518"/>
      <c r="I3" s="518"/>
    </row>
    <row r="6" spans="1:9" ht="18.75">
      <c r="B6" s="519" t="s">
        <v>17</v>
      </c>
      <c r="C6" s="519"/>
      <c r="D6" s="519"/>
      <c r="E6" s="519"/>
      <c r="F6" s="519"/>
      <c r="G6" s="519"/>
      <c r="H6" s="519"/>
      <c r="I6" s="519"/>
    </row>
    <row r="7" spans="1:9" ht="18.75">
      <c r="B7" s="519" t="s">
        <v>18</v>
      </c>
      <c r="C7" s="519"/>
      <c r="D7" s="519"/>
      <c r="E7" s="519"/>
      <c r="F7" s="519"/>
      <c r="G7" s="519"/>
      <c r="H7" s="519"/>
      <c r="I7" s="519"/>
    </row>
    <row r="8" spans="1:9" ht="18.75">
      <c r="B8" s="519" t="s">
        <v>2442</v>
      </c>
      <c r="C8" s="519"/>
      <c r="D8" s="519"/>
      <c r="E8" s="519"/>
      <c r="F8" s="519"/>
      <c r="G8" s="519"/>
      <c r="H8" s="519"/>
      <c r="I8" s="519"/>
    </row>
    <row r="9" spans="1:9" ht="18.75">
      <c r="B9" s="519"/>
      <c r="C9" s="519"/>
      <c r="D9" s="519"/>
      <c r="E9" s="519"/>
      <c r="F9" s="519"/>
      <c r="G9" s="519"/>
      <c r="H9" s="519"/>
      <c r="I9" s="519"/>
    </row>
    <row r="10" spans="1:9" ht="15">
      <c r="A10" s="230"/>
      <c r="B10" s="230"/>
      <c r="C10" s="230" t="s">
        <v>59</v>
      </c>
      <c r="D10" s="230"/>
      <c r="E10" s="11"/>
      <c r="F10" s="11"/>
      <c r="G10" s="11"/>
      <c r="H10" s="11"/>
      <c r="I10" s="11"/>
    </row>
    <row r="11" spans="1:9" ht="15">
      <c r="A11" s="228" t="s">
        <v>1622</v>
      </c>
      <c r="B11" s="228" t="s">
        <v>1623</v>
      </c>
      <c r="C11" s="228"/>
      <c r="D11" s="228"/>
      <c r="E11" s="229"/>
      <c r="F11" s="229"/>
      <c r="G11" s="229"/>
      <c r="H11" s="229"/>
      <c r="I11" s="229"/>
    </row>
    <row r="12" spans="1:9" ht="15">
      <c r="A12" s="338">
        <v>1</v>
      </c>
      <c r="B12" s="231" t="s">
        <v>176</v>
      </c>
      <c r="C12" s="231"/>
      <c r="D12" s="231"/>
      <c r="E12" s="184"/>
      <c r="F12" s="184"/>
      <c r="G12" s="184"/>
      <c r="H12" s="184"/>
      <c r="I12" s="184"/>
    </row>
    <row r="13" spans="1:9" ht="15">
      <c r="A13" s="338">
        <v>2</v>
      </c>
      <c r="B13" s="231" t="s">
        <v>177</v>
      </c>
      <c r="C13" s="231"/>
      <c r="D13" s="231"/>
      <c r="E13" s="184"/>
      <c r="F13" s="184"/>
      <c r="G13" s="184"/>
      <c r="H13" s="184"/>
      <c r="I13" s="184"/>
    </row>
    <row r="14" spans="1:9" ht="15">
      <c r="A14" s="338">
        <v>3</v>
      </c>
      <c r="B14" s="231" t="s">
        <v>178</v>
      </c>
      <c r="C14" s="231"/>
      <c r="D14" s="231"/>
      <c r="E14" s="184"/>
      <c r="F14" s="184"/>
      <c r="G14" s="184"/>
      <c r="H14" s="184"/>
      <c r="I14" s="184"/>
    </row>
    <row r="15" spans="1:9" ht="15">
      <c r="A15" s="338">
        <v>4</v>
      </c>
      <c r="B15" s="231" t="s">
        <v>179</v>
      </c>
      <c r="C15" s="231"/>
      <c r="D15" s="231"/>
      <c r="E15" s="184"/>
      <c r="F15" s="184"/>
      <c r="G15" s="184"/>
      <c r="H15" s="184"/>
      <c r="I15" s="184"/>
    </row>
    <row r="16" spans="1:9" ht="15">
      <c r="A16" s="338">
        <v>5</v>
      </c>
      <c r="B16" s="231" t="s">
        <v>148</v>
      </c>
      <c r="C16" s="231"/>
      <c r="D16" s="231"/>
      <c r="E16" s="184"/>
      <c r="F16" s="184"/>
      <c r="G16" s="184"/>
      <c r="H16" s="184"/>
      <c r="I16" s="184"/>
    </row>
    <row r="17" spans="1:9" ht="15">
      <c r="A17" s="338">
        <v>6</v>
      </c>
      <c r="B17" s="231" t="s">
        <v>2394</v>
      </c>
      <c r="C17" s="231"/>
      <c r="D17" s="231"/>
      <c r="E17" s="184"/>
      <c r="F17" s="184"/>
      <c r="G17" s="184"/>
      <c r="H17" s="184"/>
      <c r="I17" s="184"/>
    </row>
    <row r="18" spans="1:9" ht="15">
      <c r="A18" s="338">
        <v>7</v>
      </c>
      <c r="B18" s="231" t="s">
        <v>2396</v>
      </c>
      <c r="C18" s="231"/>
      <c r="D18" s="231"/>
      <c r="E18" s="184"/>
      <c r="F18" s="184"/>
      <c r="G18" s="184"/>
      <c r="H18" s="184"/>
      <c r="I18" s="184"/>
    </row>
    <row r="19" spans="1:9" ht="15">
      <c r="A19" s="338">
        <v>8</v>
      </c>
      <c r="B19" s="231" t="s">
        <v>2400</v>
      </c>
      <c r="C19" s="231"/>
      <c r="D19" s="231"/>
      <c r="E19" s="184"/>
      <c r="F19" s="184"/>
      <c r="G19" s="184"/>
      <c r="H19" s="184"/>
      <c r="I19" s="184"/>
    </row>
    <row r="20" spans="1:9" ht="15.75" customHeight="1">
      <c r="A20" s="338">
        <v>9</v>
      </c>
      <c r="B20" s="231" t="s">
        <v>155</v>
      </c>
      <c r="C20" s="231"/>
      <c r="D20" s="231"/>
      <c r="E20" s="184"/>
      <c r="F20" s="184"/>
      <c r="G20" s="184"/>
      <c r="H20" s="184"/>
      <c r="I20" s="184"/>
    </row>
    <row r="21" spans="1:9" ht="15.75" customHeight="1">
      <c r="A21" s="338">
        <v>10</v>
      </c>
      <c r="B21" s="231" t="s">
        <v>156</v>
      </c>
      <c r="C21" s="231"/>
      <c r="D21" s="231"/>
      <c r="E21" s="184"/>
      <c r="F21" s="184"/>
      <c r="G21" s="184"/>
      <c r="H21" s="184"/>
      <c r="I21" s="184"/>
    </row>
    <row r="22" spans="1:9" ht="15">
      <c r="A22" s="338">
        <v>11</v>
      </c>
      <c r="B22" s="231" t="s">
        <v>173</v>
      </c>
      <c r="C22" s="231"/>
      <c r="D22" s="231"/>
      <c r="E22" s="184"/>
      <c r="F22" s="184"/>
      <c r="G22" s="184"/>
      <c r="H22" s="184"/>
      <c r="I22" s="184"/>
    </row>
    <row r="23" spans="1:9" ht="15">
      <c r="A23" s="338">
        <v>12</v>
      </c>
      <c r="B23" s="232" t="s">
        <v>1621</v>
      </c>
      <c r="C23" s="232"/>
      <c r="D23" s="232"/>
      <c r="E23" s="233"/>
      <c r="F23" s="233"/>
      <c r="G23" s="233"/>
      <c r="H23" s="184"/>
      <c r="I23" s="184"/>
    </row>
    <row r="24" spans="1:9" ht="15">
      <c r="A24" s="338">
        <v>13</v>
      </c>
      <c r="B24" s="234" t="s">
        <v>1609</v>
      </c>
      <c r="C24" s="231"/>
      <c r="D24" s="231"/>
      <c r="E24" s="184"/>
      <c r="F24" s="184"/>
      <c r="G24" s="184"/>
      <c r="H24" s="184"/>
      <c r="I24" s="184"/>
    </row>
    <row r="25" spans="1:9" ht="15">
      <c r="A25" s="338">
        <v>14</v>
      </c>
      <c r="B25" s="232" t="s">
        <v>1615</v>
      </c>
      <c r="C25" s="232"/>
      <c r="D25" s="232"/>
      <c r="E25" s="233"/>
      <c r="F25" s="233"/>
      <c r="G25" s="233"/>
      <c r="H25" s="184"/>
      <c r="I25" s="184"/>
    </row>
    <row r="26" spans="1:9" ht="15">
      <c r="A26" s="338">
        <v>15</v>
      </c>
      <c r="B26" s="232" t="s">
        <v>1616</v>
      </c>
      <c r="C26" s="232"/>
      <c r="D26" s="232"/>
      <c r="E26" s="233"/>
      <c r="F26" s="233"/>
      <c r="G26" s="233"/>
      <c r="H26" s="184"/>
      <c r="I26" s="184"/>
    </row>
    <row r="27" spans="1:9" ht="15">
      <c r="A27" s="338">
        <v>16</v>
      </c>
      <c r="B27" s="232" t="s">
        <v>1620</v>
      </c>
      <c r="C27" s="232"/>
      <c r="D27" s="232"/>
      <c r="E27" s="233"/>
      <c r="F27" s="233"/>
      <c r="G27" s="233"/>
      <c r="H27" s="184"/>
      <c r="I27" s="184"/>
    </row>
    <row r="28" spans="1:9" ht="15">
      <c r="A28" s="338">
        <v>17</v>
      </c>
      <c r="B28" s="232" t="s">
        <v>2300</v>
      </c>
      <c r="C28" s="232"/>
      <c r="D28" s="232"/>
      <c r="E28" s="233"/>
      <c r="F28" s="233"/>
      <c r="G28" s="233"/>
      <c r="H28" s="184"/>
      <c r="I28" s="184"/>
    </row>
    <row r="29" spans="1:9" ht="15">
      <c r="A29" s="338">
        <v>18</v>
      </c>
      <c r="B29" s="231" t="s">
        <v>170</v>
      </c>
      <c r="C29" s="231"/>
      <c r="D29" s="231"/>
      <c r="E29" s="184"/>
      <c r="F29" s="184"/>
      <c r="G29" s="184"/>
      <c r="H29" s="184"/>
      <c r="I29" s="184"/>
    </row>
    <row r="30" spans="1:9" ht="15">
      <c r="A30" s="338">
        <v>19</v>
      </c>
      <c r="B30" s="231" t="s">
        <v>172</v>
      </c>
      <c r="C30" s="231"/>
      <c r="D30" s="231"/>
      <c r="E30" s="184"/>
      <c r="F30" s="184"/>
      <c r="G30" s="184"/>
      <c r="H30" s="184"/>
      <c r="I30" s="184"/>
    </row>
    <row r="31" spans="1:9" ht="15">
      <c r="A31" s="338">
        <v>20</v>
      </c>
      <c r="B31" s="231" t="s">
        <v>2422</v>
      </c>
      <c r="C31" s="231"/>
      <c r="D31" s="231"/>
      <c r="E31" s="184"/>
      <c r="F31" s="184"/>
      <c r="G31" s="184"/>
      <c r="H31" s="184"/>
      <c r="I31" s="184"/>
    </row>
    <row r="32" spans="1:9" ht="15">
      <c r="A32" s="338">
        <v>21</v>
      </c>
      <c r="B32" s="231" t="s">
        <v>1636</v>
      </c>
      <c r="C32" s="227"/>
      <c r="D32" s="227"/>
      <c r="E32" s="227"/>
      <c r="F32" s="227"/>
      <c r="G32" s="227"/>
      <c r="H32" s="227"/>
      <c r="I32" s="227"/>
    </row>
  </sheetData>
  <mergeCells count="6">
    <mergeCell ref="C2:I2"/>
    <mergeCell ref="C3:I3"/>
    <mergeCell ref="B9:I9"/>
    <mergeCell ref="B6:I6"/>
    <mergeCell ref="B7:I7"/>
    <mergeCell ref="B8:I8"/>
  </mergeCells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7"/>
  <sheetViews>
    <sheetView topLeftCell="B3" zoomScale="154" zoomScaleNormal="154" workbookViewId="0">
      <selection activeCell="L7" sqref="L7"/>
    </sheetView>
  </sheetViews>
  <sheetFormatPr defaultRowHeight="12.75"/>
  <cols>
    <col min="1" max="1" width="7.5703125" customWidth="1"/>
    <col min="2" max="2" width="26.7109375" customWidth="1"/>
    <col min="3" max="3" width="11.140625" customWidth="1"/>
  </cols>
  <sheetData>
    <row r="1" spans="1:13">
      <c r="A1" s="134"/>
      <c r="B1" s="394" t="s">
        <v>123</v>
      </c>
      <c r="C1" s="532" t="str">
        <f>'Kadar.ode.'!C1</f>
        <v>Специјална болница за неспецифичне плућне болести "Сокобања" - Сокобања</v>
      </c>
      <c r="D1" s="533"/>
      <c r="E1" s="533"/>
      <c r="F1" s="533"/>
      <c r="G1" s="533"/>
      <c r="H1" s="533"/>
      <c r="I1" s="534"/>
    </row>
    <row r="2" spans="1:13">
      <c r="A2" s="134"/>
      <c r="B2" s="394" t="s">
        <v>124</v>
      </c>
      <c r="C2" s="532">
        <f>'Kadar.ode.'!C2</f>
        <v>7248261</v>
      </c>
      <c r="D2" s="533"/>
      <c r="E2" s="533"/>
      <c r="F2" s="533"/>
      <c r="G2" s="533"/>
      <c r="H2" s="533"/>
      <c r="I2" s="534"/>
    </row>
    <row r="3" spans="1:13">
      <c r="A3" s="134"/>
      <c r="B3" s="394"/>
      <c r="C3" s="555"/>
      <c r="D3" s="556"/>
      <c r="E3" s="556"/>
      <c r="F3" s="556"/>
      <c r="G3" s="556"/>
      <c r="H3" s="556"/>
      <c r="I3" s="557"/>
    </row>
    <row r="4" spans="1:13" ht="14.25">
      <c r="A4" s="134"/>
      <c r="B4" s="394" t="s">
        <v>1629</v>
      </c>
      <c r="C4" s="538" t="s">
        <v>155</v>
      </c>
      <c r="D4" s="539"/>
      <c r="E4" s="539"/>
      <c r="F4" s="539"/>
      <c r="G4" s="539"/>
      <c r="H4" s="539"/>
      <c r="I4" s="540"/>
    </row>
    <row r="6" spans="1:13" ht="35.25" customHeight="1">
      <c r="A6" s="548" t="s">
        <v>121</v>
      </c>
      <c r="B6" s="548" t="s">
        <v>48</v>
      </c>
      <c r="C6" s="550" t="s">
        <v>150</v>
      </c>
      <c r="D6" s="551"/>
      <c r="E6" s="552" t="s">
        <v>151</v>
      </c>
      <c r="F6" s="552"/>
      <c r="G6" s="552" t="s">
        <v>154</v>
      </c>
      <c r="H6" s="552"/>
      <c r="I6" s="552" t="s">
        <v>152</v>
      </c>
      <c r="J6" s="552"/>
      <c r="K6" s="552" t="s">
        <v>153</v>
      </c>
      <c r="L6" s="552"/>
    </row>
    <row r="7" spans="1:13" ht="27.75" customHeight="1" thickBot="1">
      <c r="A7" s="549"/>
      <c r="B7" s="549"/>
      <c r="C7" s="86" t="s">
        <v>1</v>
      </c>
      <c r="D7" s="87" t="s">
        <v>0</v>
      </c>
      <c r="E7" s="162" t="s">
        <v>2445</v>
      </c>
      <c r="F7" s="400" t="s">
        <v>2440</v>
      </c>
      <c r="G7" s="162" t="s">
        <v>2445</v>
      </c>
      <c r="H7" s="400" t="s">
        <v>2440</v>
      </c>
      <c r="I7" s="162" t="s">
        <v>2445</v>
      </c>
      <c r="J7" s="400" t="s">
        <v>2440</v>
      </c>
      <c r="K7" s="162" t="s">
        <v>2445</v>
      </c>
      <c r="L7" s="400" t="s">
        <v>2440</v>
      </c>
    </row>
    <row r="8" spans="1:13" ht="13.5" thickTop="1">
      <c r="A8" s="159"/>
      <c r="B8" s="553" t="s">
        <v>1649</v>
      </c>
      <c r="C8" s="111" t="s">
        <v>2</v>
      </c>
      <c r="D8" s="85">
        <f>SUM(D9:D11)</f>
        <v>89</v>
      </c>
      <c r="E8" s="83">
        <v>2850</v>
      </c>
      <c r="F8" s="83">
        <v>3110</v>
      </c>
      <c r="G8" s="83">
        <f>SUM(G9:G11)</f>
        <v>25988</v>
      </c>
      <c r="H8" s="83">
        <f>SUM(H9:H11)</f>
        <v>31117</v>
      </c>
      <c r="I8" s="461">
        <f>G8/E8</f>
        <v>9.1185964912280699</v>
      </c>
      <c r="J8" s="461">
        <f>H8/F8</f>
        <v>10.005466237942121</v>
      </c>
      <c r="K8" s="83">
        <f>G8/(365*D8)*100</f>
        <v>80</v>
      </c>
      <c r="L8" s="461">
        <f>H8/(365*D8)*100</f>
        <v>95.78882561182084</v>
      </c>
    </row>
    <row r="9" spans="1:13">
      <c r="A9" s="159">
        <v>112</v>
      </c>
      <c r="B9" s="554"/>
      <c r="C9" s="112" t="s">
        <v>4</v>
      </c>
      <c r="D9" s="83">
        <v>5</v>
      </c>
      <c r="E9" s="83">
        <v>500</v>
      </c>
      <c r="F9" s="83">
        <v>450</v>
      </c>
      <c r="G9" s="83">
        <v>1460</v>
      </c>
      <c r="H9" s="83">
        <v>2590</v>
      </c>
      <c r="I9" s="461">
        <f t="shared" ref="I9:J27" si="0">G9/E9</f>
        <v>2.92</v>
      </c>
      <c r="J9" s="461">
        <f t="shared" si="0"/>
        <v>5.7555555555555555</v>
      </c>
      <c r="K9" s="83">
        <f>G9/(365*D9)*100</f>
        <v>80</v>
      </c>
      <c r="L9" s="461">
        <f>H9/(365*D9)*100</f>
        <v>141.91780821917808</v>
      </c>
    </row>
    <row r="10" spans="1:13">
      <c r="A10" s="159"/>
      <c r="B10" s="554"/>
      <c r="C10" s="112" t="s">
        <v>5</v>
      </c>
      <c r="D10" s="83">
        <v>16</v>
      </c>
      <c r="E10" s="83">
        <v>900</v>
      </c>
      <c r="F10" s="83">
        <v>1266</v>
      </c>
      <c r="G10" s="83">
        <v>4672</v>
      </c>
      <c r="H10" s="83">
        <v>9338</v>
      </c>
      <c r="I10" s="461">
        <f t="shared" si="0"/>
        <v>5.1911111111111108</v>
      </c>
      <c r="J10" s="461">
        <f t="shared" si="0"/>
        <v>7.3759873617693525</v>
      </c>
      <c r="K10" s="83">
        <f>G10/(365*D10)*100</f>
        <v>80</v>
      </c>
      <c r="L10" s="461">
        <f>H10/(365*D10)*100</f>
        <v>159.89726027397259</v>
      </c>
    </row>
    <row r="11" spans="1:13" ht="13.5" thickBot="1">
      <c r="A11" s="160"/>
      <c r="B11" s="549"/>
      <c r="C11" s="113" t="s">
        <v>7</v>
      </c>
      <c r="D11" s="337">
        <v>68</v>
      </c>
      <c r="E11" s="337">
        <v>2180</v>
      </c>
      <c r="F11" s="337">
        <v>2372</v>
      </c>
      <c r="G11" s="337">
        <v>19856</v>
      </c>
      <c r="H11" s="337">
        <v>19189</v>
      </c>
      <c r="I11" s="462">
        <f t="shared" si="0"/>
        <v>9.1082568807339452</v>
      </c>
      <c r="J11" s="463">
        <f t="shared" si="0"/>
        <v>8.0897976391231037</v>
      </c>
      <c r="K11" s="84">
        <f>G11/(365*D11)*100</f>
        <v>80</v>
      </c>
      <c r="L11" s="463">
        <f>H11/(365*D11)*100</f>
        <v>77.312651087832393</v>
      </c>
    </row>
    <row r="12" spans="1:13" ht="13.5" thickTop="1">
      <c r="A12" s="159"/>
      <c r="B12" s="553" t="s">
        <v>1650</v>
      </c>
      <c r="C12" s="114" t="s">
        <v>2</v>
      </c>
      <c r="D12" s="83">
        <f>SUM(D13:D15)</f>
        <v>14</v>
      </c>
      <c r="E12" s="83">
        <v>560</v>
      </c>
      <c r="F12" s="83">
        <v>470</v>
      </c>
      <c r="G12" s="83">
        <f>SUM(G13:G15)</f>
        <v>4088</v>
      </c>
      <c r="H12" s="83">
        <f>SUM(H13:H15)</f>
        <v>3439</v>
      </c>
      <c r="I12" s="464">
        <f t="shared" si="0"/>
        <v>7.3</v>
      </c>
      <c r="J12" s="464">
        <f t="shared" si="0"/>
        <v>7.317021276595745</v>
      </c>
      <c r="K12" s="83">
        <f>G12/(365*D12)*100</f>
        <v>80</v>
      </c>
      <c r="L12" s="461">
        <f>H12/(365*D12)*100</f>
        <v>67.299412915851278</v>
      </c>
    </row>
    <row r="13" spans="1:13">
      <c r="A13" s="159">
        <v>110</v>
      </c>
      <c r="B13" s="554"/>
      <c r="C13" s="112" t="s">
        <v>4</v>
      </c>
      <c r="D13" s="83">
        <v>2</v>
      </c>
      <c r="E13" s="83">
        <v>265</v>
      </c>
      <c r="F13" s="83">
        <v>244</v>
      </c>
      <c r="G13" s="83">
        <v>584</v>
      </c>
      <c r="H13" s="83">
        <v>792</v>
      </c>
      <c r="I13" s="461">
        <f t="shared" si="0"/>
        <v>2.2037735849056603</v>
      </c>
      <c r="J13" s="461">
        <f t="shared" si="0"/>
        <v>3.2459016393442623</v>
      </c>
      <c r="K13" s="83">
        <f t="shared" ref="K13:K27" si="1">G13/(365*D13)*100</f>
        <v>80</v>
      </c>
      <c r="L13" s="461">
        <f t="shared" ref="L13:L27" si="2">H13/(365*D13)*100</f>
        <v>108.49315068493151</v>
      </c>
      <c r="M13" t="s">
        <v>184</v>
      </c>
    </row>
    <row r="14" spans="1:13">
      <c r="A14" s="159"/>
      <c r="B14" s="554"/>
      <c r="C14" s="112" t="s">
        <v>5</v>
      </c>
      <c r="D14" s="83">
        <v>4</v>
      </c>
      <c r="E14" s="83">
        <v>505</v>
      </c>
      <c r="F14" s="83">
        <v>316</v>
      </c>
      <c r="G14" s="83">
        <v>1168</v>
      </c>
      <c r="H14" s="83">
        <v>1388</v>
      </c>
      <c r="I14" s="461">
        <f t="shared" si="0"/>
        <v>2.3128712871287127</v>
      </c>
      <c r="J14" s="461">
        <f t="shared" si="0"/>
        <v>4.3924050632911396</v>
      </c>
      <c r="K14" s="83">
        <f t="shared" si="1"/>
        <v>80</v>
      </c>
      <c r="L14" s="461">
        <f t="shared" si="2"/>
        <v>95.06849315068493</v>
      </c>
    </row>
    <row r="15" spans="1:13" ht="13.5" thickBot="1">
      <c r="A15" s="160"/>
      <c r="B15" s="549"/>
      <c r="C15" s="113" t="s">
        <v>7</v>
      </c>
      <c r="D15" s="337">
        <v>8</v>
      </c>
      <c r="E15" s="337">
        <v>420</v>
      </c>
      <c r="F15" s="337">
        <v>249</v>
      </c>
      <c r="G15" s="337">
        <v>2336</v>
      </c>
      <c r="H15" s="337">
        <v>1259</v>
      </c>
      <c r="I15" s="462">
        <f t="shared" si="0"/>
        <v>5.5619047619047617</v>
      </c>
      <c r="J15" s="463">
        <f t="shared" si="0"/>
        <v>5.0562248995983934</v>
      </c>
      <c r="K15" s="84">
        <f t="shared" si="1"/>
        <v>80</v>
      </c>
      <c r="L15" s="463">
        <f t="shared" si="2"/>
        <v>43.11643835616438</v>
      </c>
    </row>
    <row r="16" spans="1:13" ht="13.5" thickTop="1">
      <c r="A16" s="159"/>
      <c r="B16" s="553" t="s">
        <v>1651</v>
      </c>
      <c r="C16" s="114" t="s">
        <v>2</v>
      </c>
      <c r="D16" s="83">
        <f>SUM(D18)</f>
        <v>2</v>
      </c>
      <c r="E16" s="83">
        <v>26</v>
      </c>
      <c r="F16" s="83">
        <v>103</v>
      </c>
      <c r="G16" s="83">
        <f>SUM(G18)</f>
        <v>730</v>
      </c>
      <c r="H16" s="83">
        <v>2682</v>
      </c>
      <c r="I16" s="464">
        <f t="shared" si="0"/>
        <v>28.076923076923077</v>
      </c>
      <c r="J16" s="464">
        <f t="shared" si="0"/>
        <v>26.038834951456312</v>
      </c>
      <c r="K16" s="83">
        <f t="shared" si="1"/>
        <v>100</v>
      </c>
      <c r="L16" s="461">
        <f t="shared" si="2"/>
        <v>367.39726027397262</v>
      </c>
    </row>
    <row r="17" spans="1:12">
      <c r="A17" s="159">
        <v>516</v>
      </c>
      <c r="B17" s="554"/>
      <c r="C17" s="112" t="s">
        <v>4</v>
      </c>
      <c r="D17" s="83"/>
      <c r="E17" s="83"/>
      <c r="F17" s="83"/>
      <c r="G17" s="83"/>
      <c r="H17" s="83"/>
      <c r="I17" s="461"/>
      <c r="J17" s="461"/>
      <c r="K17" s="83"/>
      <c r="L17" s="461"/>
    </row>
    <row r="18" spans="1:12">
      <c r="A18" s="159"/>
      <c r="B18" s="554"/>
      <c r="C18" s="112" t="s">
        <v>5</v>
      </c>
      <c r="D18" s="83">
        <v>2</v>
      </c>
      <c r="E18" s="83">
        <v>26</v>
      </c>
      <c r="F18" s="83">
        <v>103</v>
      </c>
      <c r="G18" s="83">
        <v>730</v>
      </c>
      <c r="H18" s="83">
        <v>2682</v>
      </c>
      <c r="I18" s="461">
        <f t="shared" si="0"/>
        <v>28.076923076923077</v>
      </c>
      <c r="J18" s="461">
        <f t="shared" si="0"/>
        <v>26.038834951456312</v>
      </c>
      <c r="K18" s="83">
        <f t="shared" si="1"/>
        <v>100</v>
      </c>
      <c r="L18" s="461">
        <f t="shared" si="2"/>
        <v>367.39726027397262</v>
      </c>
    </row>
    <row r="19" spans="1:12" ht="13.5" thickBot="1">
      <c r="A19" s="160"/>
      <c r="B19" s="549"/>
      <c r="C19" s="113" t="s">
        <v>7</v>
      </c>
      <c r="D19" s="337"/>
      <c r="E19" s="337"/>
      <c r="F19" s="337"/>
      <c r="G19" s="337"/>
      <c r="H19" s="337"/>
      <c r="I19" s="462"/>
      <c r="J19" s="463"/>
      <c r="K19" s="84"/>
      <c r="L19" s="463"/>
    </row>
    <row r="20" spans="1:12" ht="13.5" thickTop="1">
      <c r="A20" s="159"/>
      <c r="B20" s="553" t="s">
        <v>1652</v>
      </c>
      <c r="C20" s="114" t="s">
        <v>2</v>
      </c>
      <c r="D20" s="83">
        <f>SUM(D21:D23)</f>
        <v>20</v>
      </c>
      <c r="E20" s="83">
        <v>627</v>
      </c>
      <c r="F20" s="83">
        <v>732</v>
      </c>
      <c r="G20" s="83">
        <f>SUM(G21:G23)</f>
        <v>5913</v>
      </c>
      <c r="H20" s="83">
        <f>SUM(H21:H23)</f>
        <v>6394</v>
      </c>
      <c r="I20" s="464">
        <f t="shared" si="0"/>
        <v>9.4306220095693778</v>
      </c>
      <c r="J20" s="464">
        <f t="shared" si="0"/>
        <v>8.7349726775956285</v>
      </c>
      <c r="K20" s="83">
        <f t="shared" si="1"/>
        <v>81</v>
      </c>
      <c r="L20" s="461">
        <f t="shared" si="2"/>
        <v>87.589041095890408</v>
      </c>
    </row>
    <row r="21" spans="1:12">
      <c r="A21" s="159">
        <v>313</v>
      </c>
      <c r="B21" s="554"/>
      <c r="C21" s="112" t="s">
        <v>4</v>
      </c>
      <c r="D21" s="83">
        <v>1</v>
      </c>
      <c r="E21" s="83">
        <v>100</v>
      </c>
      <c r="F21" s="83">
        <v>126</v>
      </c>
      <c r="G21" s="83">
        <v>365</v>
      </c>
      <c r="H21" s="83">
        <v>507</v>
      </c>
      <c r="I21" s="461">
        <f t="shared" si="0"/>
        <v>3.65</v>
      </c>
      <c r="J21" s="461">
        <f t="shared" si="0"/>
        <v>4.0238095238095237</v>
      </c>
      <c r="K21" s="83">
        <f t="shared" si="1"/>
        <v>100</v>
      </c>
      <c r="L21" s="461">
        <f t="shared" si="2"/>
        <v>138.9041095890411</v>
      </c>
    </row>
    <row r="22" spans="1:12">
      <c r="A22" s="159"/>
      <c r="B22" s="554"/>
      <c r="C22" s="112" t="s">
        <v>5</v>
      </c>
      <c r="D22" s="83">
        <v>4</v>
      </c>
      <c r="E22" s="83">
        <v>210</v>
      </c>
      <c r="F22" s="83">
        <v>64</v>
      </c>
      <c r="G22" s="83">
        <v>1168</v>
      </c>
      <c r="H22" s="83">
        <v>241</v>
      </c>
      <c r="I22" s="461">
        <f t="shared" si="0"/>
        <v>5.5619047619047617</v>
      </c>
      <c r="J22" s="461">
        <f t="shared" si="0"/>
        <v>3.765625</v>
      </c>
      <c r="K22" s="83">
        <f t="shared" si="1"/>
        <v>80</v>
      </c>
      <c r="L22" s="461">
        <f t="shared" si="2"/>
        <v>16.506849315068493</v>
      </c>
    </row>
    <row r="23" spans="1:12" ht="13.5" thickBot="1">
      <c r="A23" s="160"/>
      <c r="B23" s="549"/>
      <c r="C23" s="113" t="s">
        <v>7</v>
      </c>
      <c r="D23" s="337">
        <v>15</v>
      </c>
      <c r="E23" s="337">
        <v>634</v>
      </c>
      <c r="F23" s="337">
        <v>693</v>
      </c>
      <c r="G23" s="337">
        <v>4380</v>
      </c>
      <c r="H23" s="337">
        <v>5646</v>
      </c>
      <c r="I23" s="462">
        <f t="shared" si="0"/>
        <v>6.9085173501577284</v>
      </c>
      <c r="J23" s="463">
        <f t="shared" si="0"/>
        <v>8.1471861471861473</v>
      </c>
      <c r="K23" s="84">
        <f t="shared" si="1"/>
        <v>80</v>
      </c>
      <c r="L23" s="463">
        <f t="shared" si="2"/>
        <v>103.12328767123287</v>
      </c>
    </row>
    <row r="24" spans="1:12" ht="13.5" thickTop="1">
      <c r="A24" s="542" t="s">
        <v>3</v>
      </c>
      <c r="B24" s="543"/>
      <c r="C24" s="111" t="s">
        <v>2</v>
      </c>
      <c r="D24" s="85">
        <f>SUM(D20,D16,D12,D8)</f>
        <v>125</v>
      </c>
      <c r="E24" s="85">
        <v>4063</v>
      </c>
      <c r="F24" s="85">
        <v>4963</v>
      </c>
      <c r="G24" s="85">
        <f>SUM(G25:G27)</f>
        <v>36719</v>
      </c>
      <c r="H24" s="85">
        <f>SUM(H25:H27)</f>
        <v>43632</v>
      </c>
      <c r="I24" s="464">
        <f t="shared" si="0"/>
        <v>9.0374107802116654</v>
      </c>
      <c r="J24" s="464">
        <f t="shared" si="0"/>
        <v>8.7914567801732826</v>
      </c>
      <c r="K24" s="83">
        <f t="shared" si="1"/>
        <v>80.47999999999999</v>
      </c>
      <c r="L24" s="461">
        <f t="shared" si="2"/>
        <v>95.631780821917815</v>
      </c>
    </row>
    <row r="25" spans="1:12">
      <c r="A25" s="544"/>
      <c r="B25" s="545"/>
      <c r="C25" s="112" t="s">
        <v>4</v>
      </c>
      <c r="D25" s="83">
        <f>SUM(D9,D13,D17,D21)</f>
        <v>8</v>
      </c>
      <c r="E25" s="83">
        <v>865</v>
      </c>
      <c r="F25" s="83">
        <f>SUM(F21,F17,F13,F9)</f>
        <v>820</v>
      </c>
      <c r="G25" s="83">
        <v>2409</v>
      </c>
      <c r="H25" s="83">
        <f>SUM(H21,H13,H9)</f>
        <v>3889</v>
      </c>
      <c r="I25" s="461">
        <f t="shared" si="0"/>
        <v>2.784971098265896</v>
      </c>
      <c r="J25" s="461">
        <f t="shared" si="0"/>
        <v>4.7426829268292687</v>
      </c>
      <c r="K25" s="83">
        <f t="shared" si="1"/>
        <v>82.5</v>
      </c>
      <c r="L25" s="461">
        <f t="shared" si="2"/>
        <v>133.18493150684932</v>
      </c>
    </row>
    <row r="26" spans="1:12">
      <c r="A26" s="544"/>
      <c r="B26" s="545"/>
      <c r="C26" s="112" t="s">
        <v>5</v>
      </c>
      <c r="D26" s="158">
        <f>SUM(D10,D14,D18,D22)</f>
        <v>26</v>
      </c>
      <c r="E26" s="158">
        <v>1641</v>
      </c>
      <c r="F26" s="158">
        <f>SUM(F22,F18,F14,F10)</f>
        <v>1749</v>
      </c>
      <c r="G26" s="158">
        <v>7738</v>
      </c>
      <c r="H26" s="158">
        <f t="shared" ref="H26" si="3">SUM(H22,H18,H14,H10)</f>
        <v>13649</v>
      </c>
      <c r="I26" s="461">
        <f t="shared" si="0"/>
        <v>4.7154174283973189</v>
      </c>
      <c r="J26" s="461">
        <f t="shared" si="0"/>
        <v>7.8038879359634077</v>
      </c>
      <c r="K26" s="461">
        <f t="shared" si="1"/>
        <v>81.538461538461533</v>
      </c>
      <c r="L26" s="461">
        <f t="shared" si="2"/>
        <v>143.82507903055847</v>
      </c>
    </row>
    <row r="27" spans="1:12">
      <c r="A27" s="546"/>
      <c r="B27" s="547"/>
      <c r="C27" s="161" t="s">
        <v>7</v>
      </c>
      <c r="D27" s="85">
        <f>SUM(D23,D19,D15,D11)</f>
        <v>91</v>
      </c>
      <c r="E27" s="85">
        <v>3234</v>
      </c>
      <c r="F27" s="85">
        <f>SUM(F23,F19,F15,F11)</f>
        <v>3314</v>
      </c>
      <c r="G27" s="85">
        <v>26572</v>
      </c>
      <c r="H27" s="85">
        <f t="shared" ref="H27" si="4">SUM(H23,H19,H15,H11)</f>
        <v>26094</v>
      </c>
      <c r="I27" s="465">
        <f t="shared" si="0"/>
        <v>8.216450216450216</v>
      </c>
      <c r="J27" s="466">
        <f t="shared" si="0"/>
        <v>7.8738684369342185</v>
      </c>
      <c r="K27" s="158">
        <f t="shared" si="1"/>
        <v>80</v>
      </c>
      <c r="L27" s="466">
        <f t="shared" si="2"/>
        <v>78.560891163630885</v>
      </c>
    </row>
  </sheetData>
  <mergeCells count="16">
    <mergeCell ref="C2:I2"/>
    <mergeCell ref="C3:I3"/>
    <mergeCell ref="C1:I1"/>
    <mergeCell ref="C4:I4"/>
    <mergeCell ref="K6:L6"/>
    <mergeCell ref="G6:H6"/>
    <mergeCell ref="I6:J6"/>
    <mergeCell ref="A24:B27"/>
    <mergeCell ref="A6:A7"/>
    <mergeCell ref="B6:B7"/>
    <mergeCell ref="C6:D6"/>
    <mergeCell ref="E6:F6"/>
    <mergeCell ref="B8:B11"/>
    <mergeCell ref="B12:B15"/>
    <mergeCell ref="B16:B19"/>
    <mergeCell ref="B20:B23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4"/>
  <sheetViews>
    <sheetView zoomScaleSheetLayoutView="100" workbookViewId="0">
      <selection activeCell="G7" sqref="G7"/>
    </sheetView>
  </sheetViews>
  <sheetFormatPr defaultRowHeight="12.75"/>
  <cols>
    <col min="1" max="1" width="8.140625" style="2" customWidth="1"/>
    <col min="2" max="2" width="24.140625" style="2" customWidth="1"/>
    <col min="3" max="3" width="10.140625" style="2" customWidth="1"/>
    <col min="4" max="4" width="9.7109375" style="2" customWidth="1"/>
    <col min="5" max="5" width="10.28515625" style="2" customWidth="1"/>
    <col min="6" max="6" width="9.7109375" style="2" customWidth="1"/>
    <col min="7" max="7" width="10.28515625" style="2" customWidth="1"/>
    <col min="8" max="16384" width="9.140625" style="2"/>
  </cols>
  <sheetData>
    <row r="1" spans="1:9" s="1" customFormat="1">
      <c r="A1" s="134"/>
      <c r="B1" s="394" t="s">
        <v>123</v>
      </c>
      <c r="C1" s="532" t="s">
        <v>1643</v>
      </c>
      <c r="D1" s="533"/>
      <c r="E1" s="533"/>
      <c r="F1" s="533"/>
      <c r="G1" s="533"/>
      <c r="H1" s="533"/>
      <c r="I1" s="534"/>
    </row>
    <row r="2" spans="1:9">
      <c r="A2" s="134"/>
      <c r="B2" s="394" t="s">
        <v>124</v>
      </c>
      <c r="C2" s="532">
        <f>'Kadar.ode.'!C2</f>
        <v>7248261</v>
      </c>
      <c r="D2" s="533"/>
      <c r="E2" s="533"/>
      <c r="F2" s="533"/>
      <c r="G2" s="533"/>
      <c r="H2" s="533"/>
      <c r="I2" s="534"/>
    </row>
    <row r="3" spans="1:9">
      <c r="A3" s="134"/>
      <c r="B3" s="394"/>
      <c r="C3" s="555"/>
      <c r="D3" s="556"/>
      <c r="E3" s="556"/>
      <c r="F3" s="556"/>
      <c r="G3" s="556"/>
      <c r="H3" s="556"/>
      <c r="I3" s="557"/>
    </row>
    <row r="4" spans="1:9" ht="15.75" customHeight="1">
      <c r="A4" s="134"/>
      <c r="B4" s="394" t="s">
        <v>1630</v>
      </c>
      <c r="C4" s="538" t="s">
        <v>156</v>
      </c>
      <c r="D4" s="539"/>
      <c r="E4" s="539"/>
      <c r="F4" s="539"/>
      <c r="G4" s="539"/>
      <c r="H4" s="539"/>
      <c r="I4" s="540"/>
    </row>
    <row r="6" spans="1:9" ht="34.5" customHeight="1">
      <c r="A6" s="558" t="s">
        <v>121</v>
      </c>
      <c r="B6" s="560" t="s">
        <v>48</v>
      </c>
      <c r="C6" s="560" t="s">
        <v>122</v>
      </c>
      <c r="D6" s="560" t="s">
        <v>183</v>
      </c>
      <c r="E6" s="560"/>
      <c r="F6" s="560" t="s">
        <v>159</v>
      </c>
      <c r="G6" s="560"/>
    </row>
    <row r="7" spans="1:9" ht="35.25" customHeight="1">
      <c r="A7" s="558"/>
      <c r="B7" s="560"/>
      <c r="C7" s="560"/>
      <c r="D7" s="401" t="s">
        <v>2445</v>
      </c>
      <c r="E7" s="467" t="s">
        <v>2440</v>
      </c>
      <c r="F7" s="514" t="s">
        <v>2445</v>
      </c>
      <c r="G7" s="515" t="s">
        <v>2440</v>
      </c>
    </row>
    <row r="8" spans="1:9" ht="24.95" customHeight="1">
      <c r="A8" s="142"/>
      <c r="B8" s="185" t="s">
        <v>1648</v>
      </c>
      <c r="C8" s="142">
        <v>22</v>
      </c>
      <c r="D8" s="142">
        <v>480</v>
      </c>
      <c r="E8" s="142">
        <v>514</v>
      </c>
      <c r="F8" s="354">
        <v>4700</v>
      </c>
      <c r="G8" s="142">
        <v>4437</v>
      </c>
    </row>
    <row r="9" spans="1:9" ht="24.95" customHeight="1">
      <c r="A9" s="142"/>
      <c r="B9" s="185"/>
      <c r="C9" s="142"/>
      <c r="D9" s="142"/>
      <c r="E9" s="142"/>
      <c r="F9" s="352"/>
      <c r="G9" s="142"/>
    </row>
    <row r="10" spans="1:9" ht="24.95" customHeight="1">
      <c r="A10" s="186"/>
      <c r="B10" s="185"/>
      <c r="C10" s="142"/>
      <c r="D10" s="142"/>
      <c r="E10" s="142"/>
      <c r="F10" s="352"/>
      <c r="G10" s="142"/>
    </row>
    <row r="11" spans="1:9" ht="24.95" customHeight="1">
      <c r="A11" s="142"/>
      <c r="B11" s="185"/>
      <c r="C11" s="142"/>
      <c r="D11" s="142"/>
      <c r="E11" s="142"/>
      <c r="F11" s="352"/>
      <c r="G11" s="142"/>
    </row>
    <row r="12" spans="1:9" ht="24.95" customHeight="1">
      <c r="A12" s="142"/>
      <c r="B12" s="185"/>
      <c r="C12" s="142"/>
      <c r="D12" s="142"/>
      <c r="E12" s="142"/>
      <c r="F12" s="352"/>
      <c r="G12" s="142"/>
    </row>
    <row r="13" spans="1:9" ht="24.95" customHeight="1">
      <c r="A13" s="142"/>
      <c r="B13" s="185"/>
      <c r="C13" s="142"/>
      <c r="D13" s="142"/>
      <c r="E13" s="142"/>
      <c r="F13" s="352"/>
      <c r="G13" s="142"/>
    </row>
    <row r="14" spans="1:9" ht="24.95" customHeight="1">
      <c r="A14" s="559" t="s">
        <v>82</v>
      </c>
      <c r="B14" s="559"/>
      <c r="C14" s="353">
        <f>SUM(C8:C13)</f>
        <v>22</v>
      </c>
      <c r="D14" s="353">
        <f t="shared" ref="D14:G14" si="0">SUM(D8:D13)</f>
        <v>480</v>
      </c>
      <c r="E14" s="353">
        <f t="shared" si="0"/>
        <v>514</v>
      </c>
      <c r="F14" s="353">
        <f t="shared" si="0"/>
        <v>4700</v>
      </c>
      <c r="G14" s="353">
        <f t="shared" si="0"/>
        <v>4437</v>
      </c>
    </row>
  </sheetData>
  <mergeCells count="10">
    <mergeCell ref="C1:I1"/>
    <mergeCell ref="C2:I2"/>
    <mergeCell ref="C3:I3"/>
    <mergeCell ref="C4:I4"/>
    <mergeCell ref="F6:G6"/>
    <mergeCell ref="A6:A7"/>
    <mergeCell ref="A14:B14"/>
    <mergeCell ref="B6:B7"/>
    <mergeCell ref="C6:C7"/>
    <mergeCell ref="D6:E6"/>
  </mergeCells>
  <phoneticPr fontId="13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8"/>
  <sheetViews>
    <sheetView topLeftCell="A3" zoomScaleSheetLayoutView="100" workbookViewId="0">
      <selection activeCell="J12" sqref="J12"/>
    </sheetView>
  </sheetViews>
  <sheetFormatPr defaultRowHeight="12.75"/>
  <cols>
    <col min="1" max="1" width="7.42578125" style="2" customWidth="1"/>
    <col min="2" max="2" width="29.7109375" style="2" customWidth="1"/>
    <col min="3" max="3" width="14.5703125" style="2" customWidth="1"/>
    <col min="4" max="4" width="8.5703125" style="2" customWidth="1"/>
    <col min="5" max="5" width="9.7109375" style="2" customWidth="1"/>
    <col min="6" max="6" width="8.42578125" style="2" customWidth="1"/>
    <col min="7" max="7" width="9.42578125" style="2" customWidth="1"/>
    <col min="8" max="8" width="8.42578125" style="2" customWidth="1"/>
    <col min="9" max="16384" width="9.140625" style="2"/>
  </cols>
  <sheetData>
    <row r="1" spans="1:8">
      <c r="A1" s="134"/>
      <c r="B1" s="135" t="s">
        <v>123</v>
      </c>
      <c r="C1" s="126" t="str">
        <f>'Kadar.ode.'!C1</f>
        <v>Специјална болница за неспецифичне плућне болести "Сокобања" - Сокобања</v>
      </c>
      <c r="D1" s="130"/>
      <c r="E1" s="130"/>
      <c r="F1" s="130"/>
      <c r="G1" s="132"/>
      <c r="H1" s="3"/>
    </row>
    <row r="2" spans="1:8">
      <c r="A2" s="134"/>
      <c r="B2" s="135" t="s">
        <v>124</v>
      </c>
      <c r="C2" s="126">
        <f>'Kadar.ode.'!C2</f>
        <v>7248261</v>
      </c>
      <c r="D2" s="130"/>
      <c r="E2" s="130"/>
      <c r="F2" s="130"/>
      <c r="G2" s="132"/>
      <c r="H2" s="3"/>
    </row>
    <row r="3" spans="1:8">
      <c r="A3" s="134"/>
      <c r="B3" s="135"/>
      <c r="C3" s="126"/>
      <c r="D3" s="130"/>
      <c r="E3" s="130"/>
      <c r="F3" s="130"/>
      <c r="G3" s="132"/>
      <c r="H3" s="3"/>
    </row>
    <row r="4" spans="1:8" ht="14.25">
      <c r="A4" s="134"/>
      <c r="B4" s="135" t="s">
        <v>1631</v>
      </c>
      <c r="C4" s="127" t="s">
        <v>173</v>
      </c>
      <c r="D4" s="131"/>
      <c r="E4" s="131"/>
      <c r="F4" s="131"/>
      <c r="G4" s="133"/>
    </row>
    <row r="5" spans="1:8" ht="12.75" customHeight="1"/>
    <row r="6" spans="1:8" s="1" customFormat="1" ht="23.25" customHeight="1">
      <c r="A6" s="565" t="s">
        <v>121</v>
      </c>
      <c r="B6" s="567" t="s">
        <v>48</v>
      </c>
      <c r="C6" s="567" t="s">
        <v>105</v>
      </c>
      <c r="D6" s="560" t="s">
        <v>157</v>
      </c>
      <c r="E6" s="560"/>
      <c r="F6" s="561" t="s">
        <v>158</v>
      </c>
      <c r="G6" s="562"/>
    </row>
    <row r="7" spans="1:8" s="1" customFormat="1" ht="42" customHeight="1" thickBot="1">
      <c r="A7" s="566"/>
      <c r="B7" s="568"/>
      <c r="C7" s="568"/>
      <c r="D7" s="236" t="s">
        <v>2445</v>
      </c>
      <c r="E7" s="236" t="s">
        <v>2440</v>
      </c>
      <c r="F7" s="236" t="s">
        <v>2445</v>
      </c>
      <c r="G7" s="236" t="s">
        <v>2440</v>
      </c>
    </row>
    <row r="8" spans="1:8" ht="21.95" customHeight="1" thickTop="1">
      <c r="A8" s="165">
        <v>805</v>
      </c>
      <c r="B8" s="89" t="s">
        <v>1653</v>
      </c>
      <c r="C8" s="339">
        <v>15</v>
      </c>
      <c r="D8" s="340">
        <v>540</v>
      </c>
      <c r="E8" s="340">
        <v>393</v>
      </c>
      <c r="F8" s="341">
        <v>4380</v>
      </c>
      <c r="G8" s="341">
        <v>2750</v>
      </c>
    </row>
    <row r="9" spans="1:8" ht="21.95" customHeight="1">
      <c r="A9" s="166"/>
      <c r="B9" s="90"/>
      <c r="C9" s="142"/>
      <c r="D9" s="342"/>
      <c r="E9" s="342"/>
      <c r="F9" s="343"/>
      <c r="G9" s="343"/>
    </row>
    <row r="10" spans="1:8" ht="21.95" customHeight="1">
      <c r="A10" s="167"/>
      <c r="B10" s="91"/>
      <c r="C10" s="142"/>
      <c r="D10" s="342"/>
      <c r="E10" s="342"/>
      <c r="F10" s="342"/>
      <c r="G10" s="342"/>
    </row>
    <row r="11" spans="1:8" ht="21.95" customHeight="1">
      <c r="A11" s="166"/>
      <c r="B11" s="90"/>
      <c r="C11" s="344"/>
      <c r="D11" s="345"/>
      <c r="E11" s="345"/>
      <c r="F11" s="345"/>
      <c r="G11" s="345"/>
    </row>
    <row r="12" spans="1:8" ht="21.95" customHeight="1">
      <c r="A12" s="168"/>
      <c r="B12" s="91"/>
      <c r="C12" s="142"/>
      <c r="D12" s="342"/>
      <c r="E12" s="342"/>
      <c r="F12" s="346"/>
      <c r="G12" s="346"/>
    </row>
    <row r="13" spans="1:8" ht="21.95" customHeight="1" thickBot="1">
      <c r="A13" s="169"/>
      <c r="B13" s="92"/>
      <c r="C13" s="347"/>
      <c r="D13" s="348"/>
      <c r="E13" s="348"/>
      <c r="F13" s="349"/>
      <c r="G13" s="350"/>
    </row>
    <row r="14" spans="1:8" ht="24.95" customHeight="1" thickTop="1">
      <c r="A14" s="563" t="s">
        <v>82</v>
      </c>
      <c r="B14" s="564"/>
      <c r="C14" s="351">
        <f>SUM(C8:C13)</f>
        <v>15</v>
      </c>
      <c r="D14" s="351">
        <f t="shared" ref="D14:G14" si="0">SUM(D8:D13)</f>
        <v>540</v>
      </c>
      <c r="E14" s="351">
        <f t="shared" si="0"/>
        <v>393</v>
      </c>
      <c r="F14" s="351">
        <f t="shared" si="0"/>
        <v>4380</v>
      </c>
      <c r="G14" s="351">
        <f t="shared" si="0"/>
        <v>2750</v>
      </c>
    </row>
    <row r="15" spans="1:8" ht="12.95" customHeight="1"/>
    <row r="16" spans="1:8" ht="12.95" customHeight="1"/>
    <row r="17" ht="12.95" customHeight="1"/>
    <row r="18" ht="12.95" customHeight="1"/>
  </sheetData>
  <mergeCells count="6">
    <mergeCell ref="D6:E6"/>
    <mergeCell ref="F6:G6"/>
    <mergeCell ref="A14:B14"/>
    <mergeCell ref="A6:A7"/>
    <mergeCell ref="B6:B7"/>
    <mergeCell ref="C6:C7"/>
  </mergeCells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4"/>
  <sheetViews>
    <sheetView zoomScaleSheetLayoutView="100" workbookViewId="0">
      <selection activeCell="G16" sqref="G16"/>
    </sheetView>
  </sheetViews>
  <sheetFormatPr defaultColWidth="10.7109375" defaultRowHeight="12.75"/>
  <cols>
    <col min="1" max="1" width="13.28515625" style="235" customWidth="1"/>
    <col min="2" max="2" width="18.140625" style="235" customWidth="1"/>
    <col min="3" max="3" width="20.7109375" style="235" customWidth="1"/>
    <col min="4" max="4" width="12" style="235" customWidth="1"/>
    <col min="5" max="5" width="12.28515625" style="235" customWidth="1"/>
    <col min="6" max="6" width="12.42578125" style="235" customWidth="1"/>
    <col min="7" max="7" width="12.140625" style="235" customWidth="1"/>
    <col min="8" max="8" width="11.85546875" style="235" customWidth="1"/>
    <col min="9" max="9" width="10.7109375" style="235" customWidth="1"/>
    <col min="10" max="10" width="28.7109375" style="235" customWidth="1"/>
    <col min="11" max="16384" width="10.7109375" style="235"/>
  </cols>
  <sheetData>
    <row r="1" spans="1:9">
      <c r="A1" s="247"/>
      <c r="B1" s="283"/>
      <c r="C1" s="248" t="s">
        <v>123</v>
      </c>
      <c r="D1" s="241" t="str">
        <f>'Kadar.ode.'!C1</f>
        <v>Специјална болница за неспецифичне плућне болести "Сокобања" - Сокобања</v>
      </c>
      <c r="E1" s="243"/>
      <c r="F1" s="243"/>
      <c r="G1" s="243"/>
      <c r="H1" s="245"/>
    </row>
    <row r="2" spans="1:9">
      <c r="A2" s="247"/>
      <c r="B2" s="283"/>
      <c r="C2" s="248" t="s">
        <v>124</v>
      </c>
      <c r="D2" s="241">
        <f>'Kadar.ode.'!C2</f>
        <v>7248261</v>
      </c>
      <c r="E2" s="243"/>
      <c r="F2" s="243"/>
      <c r="G2" s="243"/>
      <c r="H2" s="245"/>
    </row>
    <row r="3" spans="1:9">
      <c r="A3" s="247"/>
      <c r="B3" s="283"/>
      <c r="C3" s="248"/>
      <c r="D3" s="241"/>
      <c r="E3" s="243"/>
      <c r="F3" s="243"/>
      <c r="G3" s="243"/>
      <c r="H3" s="245"/>
    </row>
    <row r="4" spans="1:9" ht="14.25">
      <c r="A4" s="247"/>
      <c r="B4" s="283"/>
      <c r="C4" s="248" t="s">
        <v>1848</v>
      </c>
      <c r="D4" s="242" t="s">
        <v>1621</v>
      </c>
      <c r="E4" s="244"/>
      <c r="F4" s="244"/>
      <c r="G4" s="244"/>
      <c r="H4" s="246"/>
    </row>
    <row r="5" spans="1:9" ht="14.25">
      <c r="A5" s="247"/>
      <c r="B5" s="283"/>
      <c r="C5" s="248" t="s">
        <v>160</v>
      </c>
      <c r="D5" s="242"/>
      <c r="E5" s="244"/>
      <c r="F5" s="244"/>
      <c r="G5" s="244"/>
      <c r="H5" s="246"/>
    </row>
    <row r="7" spans="1:9" ht="21.75" customHeight="1">
      <c r="A7" s="565" t="s">
        <v>47</v>
      </c>
      <c r="B7" s="565" t="s">
        <v>48</v>
      </c>
      <c r="C7" s="565" t="s">
        <v>162</v>
      </c>
      <c r="D7" s="579" t="s">
        <v>1614</v>
      </c>
      <c r="E7" s="580"/>
      <c r="F7" s="579" t="s">
        <v>1613</v>
      </c>
      <c r="G7" s="580"/>
      <c r="H7" s="558" t="s">
        <v>82</v>
      </c>
      <c r="I7" s="558"/>
    </row>
    <row r="8" spans="1:9" ht="42.75" customHeight="1" thickBot="1">
      <c r="A8" s="566"/>
      <c r="B8" s="566"/>
      <c r="C8" s="566"/>
      <c r="D8" s="249" t="s">
        <v>2445</v>
      </c>
      <c r="E8" s="249" t="s">
        <v>2440</v>
      </c>
      <c r="F8" s="249" t="s">
        <v>2445</v>
      </c>
      <c r="G8" s="249" t="s">
        <v>2440</v>
      </c>
      <c r="H8" s="249" t="s">
        <v>2445</v>
      </c>
      <c r="I8" s="249" t="s">
        <v>2440</v>
      </c>
    </row>
    <row r="9" spans="1:9" ht="51" customHeight="1" thickTop="1">
      <c r="A9" s="282" t="s">
        <v>1654</v>
      </c>
      <c r="B9" s="569" t="s">
        <v>1645</v>
      </c>
      <c r="C9" s="238" t="s">
        <v>1656</v>
      </c>
      <c r="D9" s="239">
        <v>500</v>
      </c>
      <c r="E9" s="239">
        <v>1173</v>
      </c>
      <c r="F9" s="239">
        <v>900</v>
      </c>
      <c r="G9" s="239">
        <v>565</v>
      </c>
      <c r="H9" s="240">
        <f>SUM(D9,F9)</f>
        <v>1400</v>
      </c>
      <c r="I9" s="239">
        <f>SUM(E9,G9)</f>
        <v>1738</v>
      </c>
    </row>
    <row r="10" spans="1:9" ht="38.25" customHeight="1">
      <c r="A10" s="282" t="s">
        <v>1655</v>
      </c>
      <c r="B10" s="570"/>
      <c r="C10" s="238" t="s">
        <v>1657</v>
      </c>
      <c r="D10" s="239">
        <v>600</v>
      </c>
      <c r="E10" s="239">
        <v>478</v>
      </c>
      <c r="F10" s="239"/>
      <c r="G10" s="239"/>
      <c r="H10" s="240">
        <f t="shared" ref="H10:H18" si="0">SUM(D10,F10)</f>
        <v>600</v>
      </c>
      <c r="I10" s="239">
        <f t="shared" ref="I10:I18" si="1">SUM(E10,G10)</f>
        <v>478</v>
      </c>
    </row>
    <row r="11" spans="1:9" ht="24" customHeight="1">
      <c r="A11" s="576" t="s">
        <v>2</v>
      </c>
      <c r="B11" s="577"/>
      <c r="C11" s="578"/>
      <c r="D11" s="474">
        <f>SUM(D9:D10)</f>
        <v>1100</v>
      </c>
      <c r="E11" s="474">
        <f>SUM(E9:E10)</f>
        <v>1651</v>
      </c>
      <c r="F11" s="474">
        <v>900</v>
      </c>
      <c r="G11" s="474">
        <f>SUM(G9:G10)</f>
        <v>565</v>
      </c>
      <c r="H11" s="475">
        <f>D11+F11</f>
        <v>2000</v>
      </c>
      <c r="I11" s="474">
        <f>E11+G11</f>
        <v>2216</v>
      </c>
    </row>
    <row r="12" spans="1:9" ht="25.5" customHeight="1">
      <c r="A12" s="282" t="s">
        <v>1654</v>
      </c>
      <c r="B12" s="571" t="s">
        <v>1644</v>
      </c>
      <c r="C12" s="238" t="s">
        <v>1656</v>
      </c>
      <c r="D12" s="239">
        <v>1200</v>
      </c>
      <c r="E12" s="239">
        <v>766</v>
      </c>
      <c r="F12" s="239">
        <v>500</v>
      </c>
      <c r="G12" s="239">
        <v>2206</v>
      </c>
      <c r="H12" s="240">
        <f t="shared" si="0"/>
        <v>1700</v>
      </c>
      <c r="I12" s="239">
        <f t="shared" si="1"/>
        <v>2972</v>
      </c>
    </row>
    <row r="13" spans="1:9" ht="33" customHeight="1">
      <c r="A13" s="282" t="s">
        <v>1655</v>
      </c>
      <c r="B13" s="570"/>
      <c r="C13" s="238" t="s">
        <v>1657</v>
      </c>
      <c r="D13" s="239">
        <v>2500</v>
      </c>
      <c r="E13" s="239">
        <v>334</v>
      </c>
      <c r="F13" s="239"/>
      <c r="G13" s="239"/>
      <c r="H13" s="240">
        <f t="shared" si="0"/>
        <v>2500</v>
      </c>
      <c r="I13" s="239">
        <f t="shared" si="1"/>
        <v>334</v>
      </c>
    </row>
    <row r="14" spans="1:9" ht="27" customHeight="1">
      <c r="A14" s="576" t="s">
        <v>2</v>
      </c>
      <c r="B14" s="577"/>
      <c r="C14" s="578"/>
      <c r="D14" s="474">
        <f>SUM(D12:D13)</f>
        <v>3700</v>
      </c>
      <c r="E14" s="474">
        <f>SUM(E12:E13)</f>
        <v>1100</v>
      </c>
      <c r="F14" s="474">
        <v>500</v>
      </c>
      <c r="G14" s="474">
        <f>SUM(G12:G13)</f>
        <v>2206</v>
      </c>
      <c r="H14" s="475">
        <f>D14+F14</f>
        <v>4200</v>
      </c>
      <c r="I14" s="474">
        <f>E14+G14</f>
        <v>3306</v>
      </c>
    </row>
    <row r="15" spans="1:9" ht="40.5" customHeight="1">
      <c r="A15" s="282" t="s">
        <v>1654</v>
      </c>
      <c r="B15" s="567" t="s">
        <v>1646</v>
      </c>
      <c r="C15" s="238" t="s">
        <v>1656</v>
      </c>
      <c r="D15" s="239">
        <v>650</v>
      </c>
      <c r="E15" s="239">
        <v>539</v>
      </c>
      <c r="F15" s="239">
        <v>100</v>
      </c>
      <c r="G15" s="239">
        <v>48</v>
      </c>
      <c r="H15" s="240">
        <f t="shared" si="0"/>
        <v>750</v>
      </c>
      <c r="I15" s="239">
        <f t="shared" si="1"/>
        <v>587</v>
      </c>
    </row>
    <row r="16" spans="1:9" s="237" customFormat="1" ht="32.25" customHeight="1">
      <c r="A16" s="282" t="s">
        <v>1655</v>
      </c>
      <c r="B16" s="572"/>
      <c r="C16" s="238" t="s">
        <v>1657</v>
      </c>
      <c r="D16" s="239">
        <v>900</v>
      </c>
      <c r="E16" s="239">
        <v>520</v>
      </c>
      <c r="F16" s="239"/>
      <c r="G16" s="239"/>
      <c r="H16" s="240">
        <f t="shared" si="0"/>
        <v>900</v>
      </c>
      <c r="I16" s="239">
        <f>E16+G16</f>
        <v>520</v>
      </c>
    </row>
    <row r="17" spans="1:9" s="237" customFormat="1" ht="32.25" customHeight="1">
      <c r="A17" s="576" t="s">
        <v>2</v>
      </c>
      <c r="B17" s="577"/>
      <c r="C17" s="578"/>
      <c r="D17" s="474">
        <f t="shared" ref="D17:I17" si="2">SUM(D15:D16)</f>
        <v>1550</v>
      </c>
      <c r="E17" s="474">
        <f t="shared" si="2"/>
        <v>1059</v>
      </c>
      <c r="F17" s="474">
        <f t="shared" si="2"/>
        <v>100</v>
      </c>
      <c r="G17" s="474">
        <f t="shared" si="2"/>
        <v>48</v>
      </c>
      <c r="H17" s="475">
        <f t="shared" si="2"/>
        <v>1650</v>
      </c>
      <c r="I17" s="474">
        <f t="shared" si="2"/>
        <v>1107</v>
      </c>
    </row>
    <row r="18" spans="1:9" s="237" customFormat="1" ht="30" customHeight="1">
      <c r="A18" s="334" t="s">
        <v>1658</v>
      </c>
      <c r="B18" s="561" t="s">
        <v>1659</v>
      </c>
      <c r="C18" s="562"/>
      <c r="D18" s="240"/>
      <c r="E18" s="240"/>
      <c r="F18" s="240">
        <v>40</v>
      </c>
      <c r="G18" s="240">
        <v>33</v>
      </c>
      <c r="H18" s="240">
        <f t="shared" si="0"/>
        <v>40</v>
      </c>
      <c r="I18" s="240">
        <f t="shared" si="1"/>
        <v>33</v>
      </c>
    </row>
    <row r="19" spans="1:9" s="237" customFormat="1" ht="33.75" customHeight="1">
      <c r="A19" s="573" t="s">
        <v>82</v>
      </c>
      <c r="B19" s="574"/>
      <c r="C19" s="575"/>
      <c r="D19" s="473">
        <f>D17+D14+D11</f>
        <v>6350</v>
      </c>
      <c r="E19" s="473">
        <f>E17+E14+E11</f>
        <v>3810</v>
      </c>
      <c r="F19" s="473">
        <f>F18+F17+F14+F11</f>
        <v>1540</v>
      </c>
      <c r="G19" s="473">
        <f>G18+G17+G14+G11</f>
        <v>2852</v>
      </c>
      <c r="H19" s="473">
        <f>H18+H17+H14+H11</f>
        <v>7890</v>
      </c>
      <c r="I19" s="473">
        <f>I18+I17+I14+I11</f>
        <v>6662</v>
      </c>
    </row>
    <row r="21" spans="1:9" ht="11.1" customHeight="1"/>
    <row r="22" spans="1:9" ht="11.1" customHeight="1">
      <c r="D22" s="235">
        <f>E19/D19*100</f>
        <v>60</v>
      </c>
    </row>
    <row r="23" spans="1:9" ht="11.1" customHeight="1"/>
    <row r="24" spans="1:9" ht="11.1" customHeight="1"/>
    <row r="25" spans="1:9" ht="11.1" customHeight="1"/>
    <row r="26" spans="1:9" ht="11.1" customHeight="1"/>
    <row r="27" spans="1:9" ht="11.1" customHeight="1"/>
    <row r="28" spans="1:9" ht="11.1" customHeight="1"/>
    <row r="29" spans="1:9" ht="11.1" customHeight="1"/>
    <row r="30" spans="1:9" ht="11.1" customHeight="1"/>
    <row r="31" spans="1:9" ht="11.1" customHeight="1"/>
    <row r="32" spans="1:9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</sheetData>
  <mergeCells count="14">
    <mergeCell ref="A7:A8"/>
    <mergeCell ref="C7:C8"/>
    <mergeCell ref="D7:E7"/>
    <mergeCell ref="F7:G7"/>
    <mergeCell ref="H7:I7"/>
    <mergeCell ref="B7:B8"/>
    <mergeCell ref="B9:B10"/>
    <mergeCell ref="B12:B13"/>
    <mergeCell ref="B15:B16"/>
    <mergeCell ref="B18:C18"/>
    <mergeCell ref="A19:C19"/>
    <mergeCell ref="A11:C11"/>
    <mergeCell ref="A14:C14"/>
    <mergeCell ref="A17:C17"/>
  </mergeCells>
  <pageMargins left="0.75" right="0.75" top="1" bottom="1" header="0.5" footer="0.5"/>
  <pageSetup paperSize="9" orientation="landscape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G734"/>
  <sheetViews>
    <sheetView zoomScaleSheetLayoutView="100" workbookViewId="0">
      <selection activeCell="B4" sqref="B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195"/>
      <c r="B1" s="196" t="s">
        <v>123</v>
      </c>
      <c r="C1" s="197" t="str">
        <f>'Kadar.ode.'!C1</f>
        <v>Специјална болница за неспецифичне плућне болести "Сокобања" - Сокобања</v>
      </c>
      <c r="D1" s="198"/>
      <c r="E1" s="198"/>
      <c r="F1" s="199"/>
      <c r="G1" s="82"/>
    </row>
    <row r="2" spans="1:7">
      <c r="A2" s="195"/>
      <c r="B2" s="196" t="s">
        <v>124</v>
      </c>
      <c r="C2" s="197">
        <f>'Kadar.ode.'!C2</f>
        <v>7248261</v>
      </c>
      <c r="D2" s="198"/>
      <c r="E2" s="198"/>
      <c r="F2" s="199"/>
      <c r="G2" s="82"/>
    </row>
    <row r="3" spans="1:7">
      <c r="A3" s="195"/>
      <c r="B3" s="196" t="s">
        <v>125</v>
      </c>
      <c r="C3" s="197">
        <f>'Kadar.ode.'!C3</f>
        <v>44927</v>
      </c>
      <c r="D3" s="198"/>
      <c r="E3" s="198"/>
      <c r="F3" s="199"/>
      <c r="G3" s="82"/>
    </row>
    <row r="4" spans="1:7" ht="14.25">
      <c r="A4" s="195"/>
      <c r="B4" s="196" t="s">
        <v>1849</v>
      </c>
      <c r="C4" s="200" t="s">
        <v>1609</v>
      </c>
      <c r="D4" s="201"/>
      <c r="E4" s="201"/>
      <c r="F4" s="202"/>
      <c r="G4" s="82"/>
    </row>
    <row r="5" spans="1:7" ht="14.25">
      <c r="A5" s="195"/>
      <c r="B5" s="196" t="s">
        <v>160</v>
      </c>
      <c r="C5" s="200"/>
      <c r="D5" s="201"/>
      <c r="E5" s="201"/>
      <c r="F5" s="202"/>
      <c r="G5" s="82"/>
    </row>
    <row r="6" spans="1:7" ht="15.75">
      <c r="A6" s="115"/>
      <c r="B6" s="115"/>
      <c r="C6" s="115"/>
      <c r="D6" s="115"/>
      <c r="E6" s="115"/>
      <c r="F6" s="81"/>
      <c r="G6" s="81"/>
    </row>
    <row r="7" spans="1:7" ht="25.5">
      <c r="A7" s="192" t="s">
        <v>185</v>
      </c>
      <c r="B7" s="194" t="s">
        <v>186</v>
      </c>
      <c r="C7" s="193" t="s">
        <v>1635</v>
      </c>
      <c r="D7" s="193" t="s">
        <v>1642</v>
      </c>
      <c r="E7" s="203"/>
      <c r="F7" s="204"/>
      <c r="G7" s="40"/>
    </row>
    <row r="8" spans="1:7" ht="18.75">
      <c r="A8" s="192"/>
      <c r="B8" s="205" t="s">
        <v>187</v>
      </c>
      <c r="C8" s="206">
        <f>SUM(C9:C734)</f>
        <v>0</v>
      </c>
      <c r="D8" s="206">
        <f>SUM(D9:D734)</f>
        <v>0</v>
      </c>
      <c r="E8" s="203"/>
      <c r="F8" s="204"/>
      <c r="G8" s="40"/>
    </row>
    <row r="9" spans="1:7" ht="18.75">
      <c r="A9" s="207">
        <v>0</v>
      </c>
      <c r="B9" s="205" t="s">
        <v>1610</v>
      </c>
      <c r="C9" s="206"/>
      <c r="D9" s="206"/>
    </row>
    <row r="10" spans="1:7">
      <c r="A10" s="208" t="s">
        <v>188</v>
      </c>
      <c r="B10" s="209" t="s">
        <v>189</v>
      </c>
      <c r="C10" s="182"/>
      <c r="D10" s="182"/>
    </row>
    <row r="11" spans="1:7">
      <c r="A11" s="208" t="s">
        <v>190</v>
      </c>
      <c r="B11" s="209" t="s">
        <v>191</v>
      </c>
      <c r="C11" s="182"/>
      <c r="D11" s="182"/>
    </row>
    <row r="12" spans="1:7">
      <c r="A12" s="208" t="s">
        <v>192</v>
      </c>
      <c r="B12" s="209" t="s">
        <v>193</v>
      </c>
      <c r="C12" s="182"/>
      <c r="D12" s="182"/>
    </row>
    <row r="13" spans="1:7">
      <c r="A13" s="208" t="s">
        <v>194</v>
      </c>
      <c r="B13" s="209" t="s">
        <v>195</v>
      </c>
      <c r="C13" s="182"/>
      <c r="D13" s="182"/>
    </row>
    <row r="14" spans="1:7" ht="25.5">
      <c r="A14" s="208" t="s">
        <v>196</v>
      </c>
      <c r="B14" s="209" t="s">
        <v>197</v>
      </c>
      <c r="C14" s="182"/>
      <c r="D14" s="182"/>
    </row>
    <row r="15" spans="1:7">
      <c r="A15" s="208" t="s">
        <v>198</v>
      </c>
      <c r="B15" s="209" t="s">
        <v>199</v>
      </c>
      <c r="C15" s="182"/>
      <c r="D15" s="182"/>
    </row>
    <row r="16" spans="1:7">
      <c r="A16" s="208" t="s">
        <v>200</v>
      </c>
      <c r="B16" s="209" t="s">
        <v>201</v>
      </c>
      <c r="C16" s="182"/>
      <c r="D16" s="182"/>
    </row>
    <row r="17" spans="1:4">
      <c r="A17" s="208" t="s">
        <v>202</v>
      </c>
      <c r="B17" s="210" t="s">
        <v>203</v>
      </c>
      <c r="C17" s="182"/>
      <c r="D17" s="182"/>
    </row>
    <row r="18" spans="1:4">
      <c r="A18" s="208" t="s">
        <v>204</v>
      </c>
      <c r="B18" s="210" t="s">
        <v>205</v>
      </c>
      <c r="C18" s="182"/>
      <c r="D18" s="182"/>
    </row>
    <row r="19" spans="1:4">
      <c r="A19" s="208" t="s">
        <v>206</v>
      </c>
      <c r="B19" s="210" t="s">
        <v>207</v>
      </c>
      <c r="C19" s="182"/>
      <c r="D19" s="182"/>
    </row>
    <row r="20" spans="1:4">
      <c r="A20" s="208" t="s">
        <v>208</v>
      </c>
      <c r="B20" s="210" t="s">
        <v>209</v>
      </c>
      <c r="C20" s="182"/>
      <c r="D20" s="182"/>
    </row>
    <row r="21" spans="1:4">
      <c r="A21" s="208" t="s">
        <v>210</v>
      </c>
      <c r="B21" s="210" t="s">
        <v>211</v>
      </c>
      <c r="C21" s="182"/>
      <c r="D21" s="182"/>
    </row>
    <row r="22" spans="1:4">
      <c r="A22" s="208" t="s">
        <v>212</v>
      </c>
      <c r="B22" s="210" t="s">
        <v>213</v>
      </c>
      <c r="C22" s="182"/>
      <c r="D22" s="182"/>
    </row>
    <row r="23" spans="1:4">
      <c r="A23" s="208" t="s">
        <v>214</v>
      </c>
      <c r="B23" s="210" t="s">
        <v>215</v>
      </c>
      <c r="C23" s="182"/>
      <c r="D23" s="182"/>
    </row>
    <row r="24" spans="1:4">
      <c r="A24" s="208" t="s">
        <v>216</v>
      </c>
      <c r="B24" s="210" t="s">
        <v>217</v>
      </c>
      <c r="C24" s="182"/>
      <c r="D24" s="182"/>
    </row>
    <row r="25" spans="1:4">
      <c r="A25" s="208" t="s">
        <v>218</v>
      </c>
      <c r="B25" s="210" t="s">
        <v>219</v>
      </c>
      <c r="C25" s="182"/>
      <c r="D25" s="182"/>
    </row>
    <row r="26" spans="1:4">
      <c r="A26" s="208" t="s">
        <v>220</v>
      </c>
      <c r="B26" s="210" t="s">
        <v>221</v>
      </c>
      <c r="C26" s="182"/>
      <c r="D26" s="182"/>
    </row>
    <row r="27" spans="1:4" ht="18.75">
      <c r="A27" s="207">
        <v>1</v>
      </c>
      <c r="B27" s="211" t="s">
        <v>222</v>
      </c>
      <c r="C27" s="206"/>
      <c r="D27" s="206"/>
    </row>
    <row r="28" spans="1:4">
      <c r="A28" s="208" t="s">
        <v>223</v>
      </c>
      <c r="B28" s="210" t="s">
        <v>224</v>
      </c>
      <c r="C28" s="182"/>
      <c r="D28" s="182"/>
    </row>
    <row r="29" spans="1:4">
      <c r="A29" s="208" t="s">
        <v>225</v>
      </c>
      <c r="B29" s="210" t="s">
        <v>226</v>
      </c>
      <c r="C29" s="182"/>
      <c r="D29" s="182"/>
    </row>
    <row r="30" spans="1:4">
      <c r="A30" s="208" t="s">
        <v>227</v>
      </c>
      <c r="B30" s="209" t="s">
        <v>228</v>
      </c>
      <c r="C30" s="182"/>
      <c r="D30" s="182"/>
    </row>
    <row r="31" spans="1:4">
      <c r="A31" s="208" t="s">
        <v>229</v>
      </c>
      <c r="B31" s="209" t="s">
        <v>230</v>
      </c>
      <c r="C31" s="182"/>
      <c r="D31" s="182"/>
    </row>
    <row r="32" spans="1:4">
      <c r="A32" s="208" t="s">
        <v>231</v>
      </c>
      <c r="B32" s="209" t="s">
        <v>232</v>
      </c>
      <c r="C32" s="182"/>
      <c r="D32" s="182"/>
    </row>
    <row r="33" spans="1:4">
      <c r="A33" s="208" t="s">
        <v>233</v>
      </c>
      <c r="B33" s="209" t="s">
        <v>234</v>
      </c>
      <c r="C33" s="182"/>
      <c r="D33" s="182"/>
    </row>
    <row r="34" spans="1:4">
      <c r="A34" s="208" t="s">
        <v>235</v>
      </c>
      <c r="B34" s="209" t="s">
        <v>236</v>
      </c>
      <c r="C34" s="182"/>
      <c r="D34" s="182"/>
    </row>
    <row r="35" spans="1:4">
      <c r="A35" s="208" t="s">
        <v>237</v>
      </c>
      <c r="B35" s="209" t="s">
        <v>238</v>
      </c>
      <c r="C35" s="182"/>
      <c r="D35" s="182"/>
    </row>
    <row r="36" spans="1:4">
      <c r="A36" s="208" t="s">
        <v>239</v>
      </c>
      <c r="B36" s="209" t="s">
        <v>240</v>
      </c>
      <c r="C36" s="182"/>
      <c r="D36" s="182"/>
    </row>
    <row r="37" spans="1:4">
      <c r="A37" s="208" t="s">
        <v>241</v>
      </c>
      <c r="B37" s="209" t="s">
        <v>242</v>
      </c>
      <c r="C37" s="182"/>
      <c r="D37" s="182"/>
    </row>
    <row r="38" spans="1:4" ht="25.5">
      <c r="A38" s="208" t="s">
        <v>243</v>
      </c>
      <c r="B38" s="212" t="s">
        <v>244</v>
      </c>
      <c r="C38" s="182"/>
      <c r="D38" s="182"/>
    </row>
    <row r="39" spans="1:4" ht="25.5">
      <c r="A39" s="208" t="s">
        <v>245</v>
      </c>
      <c r="B39" s="212" t="s">
        <v>246</v>
      </c>
      <c r="C39" s="182"/>
      <c r="D39" s="182"/>
    </row>
    <row r="40" spans="1:4" ht="25.5">
      <c r="A40" s="208" t="s">
        <v>247</v>
      </c>
      <c r="B40" s="212" t="s">
        <v>248</v>
      </c>
      <c r="C40" s="182"/>
      <c r="D40" s="182"/>
    </row>
    <row r="41" spans="1:4" ht="25.5">
      <c r="A41" s="208" t="s">
        <v>249</v>
      </c>
      <c r="B41" s="212" t="s">
        <v>250</v>
      </c>
      <c r="C41" s="182"/>
      <c r="D41" s="182"/>
    </row>
    <row r="42" spans="1:4">
      <c r="A42" s="208" t="s">
        <v>251</v>
      </c>
      <c r="B42" s="209" t="s">
        <v>252</v>
      </c>
      <c r="C42" s="182"/>
      <c r="D42" s="182"/>
    </row>
    <row r="43" spans="1:4">
      <c r="A43" s="208" t="s">
        <v>253</v>
      </c>
      <c r="B43" s="210" t="s">
        <v>254</v>
      </c>
      <c r="C43" s="182"/>
      <c r="D43" s="182"/>
    </row>
    <row r="44" spans="1:4">
      <c r="A44" s="208" t="s">
        <v>255</v>
      </c>
      <c r="B44" s="210" t="s">
        <v>256</v>
      </c>
      <c r="C44" s="182"/>
      <c r="D44" s="182"/>
    </row>
    <row r="45" spans="1:4">
      <c r="A45" s="208" t="s">
        <v>257</v>
      </c>
      <c r="B45" s="210" t="s">
        <v>258</v>
      </c>
      <c r="C45" s="182"/>
      <c r="D45" s="182"/>
    </row>
    <row r="46" spans="1:4">
      <c r="A46" s="208" t="s">
        <v>259</v>
      </c>
      <c r="B46" s="209" t="s">
        <v>260</v>
      </c>
      <c r="C46" s="182"/>
      <c r="D46" s="182"/>
    </row>
    <row r="47" spans="1:4">
      <c r="A47" s="208" t="s">
        <v>261</v>
      </c>
      <c r="B47" s="209" t="s">
        <v>262</v>
      </c>
      <c r="C47" s="182"/>
      <c r="D47" s="182"/>
    </row>
    <row r="48" spans="1:4">
      <c r="A48" s="208" t="s">
        <v>263</v>
      </c>
      <c r="B48" s="212" t="s">
        <v>264</v>
      </c>
      <c r="C48" s="182"/>
      <c r="D48" s="182"/>
    </row>
    <row r="49" spans="1:4">
      <c r="A49" s="208" t="s">
        <v>265</v>
      </c>
      <c r="B49" s="212" t="s">
        <v>266</v>
      </c>
      <c r="C49" s="182"/>
      <c r="D49" s="182"/>
    </row>
    <row r="50" spans="1:4">
      <c r="A50" s="208" t="s">
        <v>267</v>
      </c>
      <c r="B50" s="209" t="s">
        <v>268</v>
      </c>
      <c r="C50" s="182"/>
      <c r="D50" s="182"/>
    </row>
    <row r="51" spans="1:4">
      <c r="A51" s="208" t="s">
        <v>269</v>
      </c>
      <c r="B51" s="209" t="s">
        <v>270</v>
      </c>
      <c r="C51" s="182"/>
      <c r="D51" s="182"/>
    </row>
    <row r="52" spans="1:4">
      <c r="A52" s="208" t="s">
        <v>271</v>
      </c>
      <c r="B52" s="209" t="s">
        <v>272</v>
      </c>
      <c r="C52" s="182"/>
      <c r="D52" s="182"/>
    </row>
    <row r="53" spans="1:4">
      <c r="A53" s="208" t="s">
        <v>273</v>
      </c>
      <c r="B53" s="209" t="s">
        <v>274</v>
      </c>
      <c r="C53" s="182"/>
      <c r="D53" s="182"/>
    </row>
    <row r="54" spans="1:4">
      <c r="A54" s="208" t="s">
        <v>275</v>
      </c>
      <c r="B54" s="209" t="s">
        <v>276</v>
      </c>
      <c r="C54" s="182"/>
      <c r="D54" s="182"/>
    </row>
    <row r="55" spans="1:4">
      <c r="A55" s="208" t="s">
        <v>277</v>
      </c>
      <c r="B55" s="209" t="s">
        <v>278</v>
      </c>
      <c r="C55" s="182"/>
      <c r="D55" s="182"/>
    </row>
    <row r="56" spans="1:4">
      <c r="A56" s="208" t="s">
        <v>279</v>
      </c>
      <c r="B56" s="209" t="s">
        <v>280</v>
      </c>
      <c r="C56" s="182"/>
      <c r="D56" s="182"/>
    </row>
    <row r="57" spans="1:4">
      <c r="A57" s="208" t="s">
        <v>281</v>
      </c>
      <c r="B57" s="212" t="s">
        <v>282</v>
      </c>
      <c r="C57" s="182"/>
      <c r="D57" s="182"/>
    </row>
    <row r="58" spans="1:4" ht="25.5">
      <c r="A58" s="208" t="s">
        <v>283</v>
      </c>
      <c r="B58" s="212" t="s">
        <v>284</v>
      </c>
      <c r="C58" s="182"/>
      <c r="D58" s="182"/>
    </row>
    <row r="59" spans="1:4" ht="25.5">
      <c r="A59" s="208" t="s">
        <v>285</v>
      </c>
      <c r="B59" s="212" t="s">
        <v>286</v>
      </c>
      <c r="C59" s="182"/>
      <c r="D59" s="182"/>
    </row>
    <row r="60" spans="1:4">
      <c r="A60" s="208" t="s">
        <v>287</v>
      </c>
      <c r="B60" s="209" t="s">
        <v>288</v>
      </c>
      <c r="C60" s="182"/>
      <c r="D60" s="182"/>
    </row>
    <row r="61" spans="1:4">
      <c r="A61" s="208" t="s">
        <v>289</v>
      </c>
      <c r="B61" s="209" t="s">
        <v>290</v>
      </c>
      <c r="C61" s="182"/>
      <c r="D61" s="182"/>
    </row>
    <row r="62" spans="1:4">
      <c r="A62" s="208" t="s">
        <v>291</v>
      </c>
      <c r="B62" s="209" t="s">
        <v>292</v>
      </c>
      <c r="C62" s="182"/>
      <c r="D62" s="182"/>
    </row>
    <row r="63" spans="1:4">
      <c r="A63" s="208" t="s">
        <v>293</v>
      </c>
      <c r="B63" s="209" t="s">
        <v>294</v>
      </c>
      <c r="C63" s="182"/>
      <c r="D63" s="182"/>
    </row>
    <row r="64" spans="1:4">
      <c r="A64" s="213" t="s">
        <v>295</v>
      </c>
      <c r="B64" s="209" t="s">
        <v>296</v>
      </c>
      <c r="C64" s="182"/>
      <c r="D64" s="182"/>
    </row>
    <row r="65" spans="1:4">
      <c r="A65" s="208" t="s">
        <v>297</v>
      </c>
      <c r="B65" s="209" t="s">
        <v>298</v>
      </c>
      <c r="C65" s="182"/>
      <c r="D65" s="182"/>
    </row>
    <row r="66" spans="1:4">
      <c r="A66" s="208" t="s">
        <v>299</v>
      </c>
      <c r="B66" s="209" t="s">
        <v>300</v>
      </c>
      <c r="C66" s="182"/>
      <c r="D66" s="182"/>
    </row>
    <row r="67" spans="1:4">
      <c r="A67" s="208" t="s">
        <v>301</v>
      </c>
      <c r="B67" s="209" t="s">
        <v>302</v>
      </c>
      <c r="C67" s="182"/>
      <c r="D67" s="182"/>
    </row>
    <row r="68" spans="1:4">
      <c r="A68" s="208" t="s">
        <v>303</v>
      </c>
      <c r="B68" s="209" t="s">
        <v>304</v>
      </c>
      <c r="C68" s="182"/>
      <c r="D68" s="182"/>
    </row>
    <row r="69" spans="1:4">
      <c r="A69" s="208" t="s">
        <v>305</v>
      </c>
      <c r="B69" s="209" t="s">
        <v>304</v>
      </c>
      <c r="C69" s="182"/>
      <c r="D69" s="182"/>
    </row>
    <row r="70" spans="1:4">
      <c r="A70" s="208" t="s">
        <v>306</v>
      </c>
      <c r="B70" s="209" t="s">
        <v>307</v>
      </c>
      <c r="C70" s="182"/>
      <c r="D70" s="182"/>
    </row>
    <row r="71" spans="1:4">
      <c r="A71" s="208" t="s">
        <v>308</v>
      </c>
      <c r="B71" s="209" t="s">
        <v>309</v>
      </c>
      <c r="C71" s="182"/>
      <c r="D71" s="182"/>
    </row>
    <row r="72" spans="1:4">
      <c r="A72" s="208" t="s">
        <v>310</v>
      </c>
      <c r="B72" s="209" t="s">
        <v>311</v>
      </c>
      <c r="C72" s="182"/>
      <c r="D72" s="182"/>
    </row>
    <row r="73" spans="1:4">
      <c r="A73" s="208" t="s">
        <v>312</v>
      </c>
      <c r="B73" s="209" t="s">
        <v>313</v>
      </c>
      <c r="C73" s="182"/>
      <c r="D73" s="182"/>
    </row>
    <row r="74" spans="1:4">
      <c r="A74" s="208" t="s">
        <v>314</v>
      </c>
      <c r="B74" s="209" t="s">
        <v>315</v>
      </c>
      <c r="C74" s="182"/>
      <c r="D74" s="182"/>
    </row>
    <row r="75" spans="1:4">
      <c r="A75" s="208" t="s">
        <v>316</v>
      </c>
      <c r="B75" s="209" t="s">
        <v>317</v>
      </c>
      <c r="C75" s="182"/>
      <c r="D75" s="182"/>
    </row>
    <row r="76" spans="1:4">
      <c r="A76" s="208" t="s">
        <v>318</v>
      </c>
      <c r="B76" s="209" t="s">
        <v>319</v>
      </c>
      <c r="C76" s="182"/>
      <c r="D76" s="182"/>
    </row>
    <row r="77" spans="1:4">
      <c r="A77" s="208" t="s">
        <v>320</v>
      </c>
      <c r="B77" s="209" t="s">
        <v>321</v>
      </c>
      <c r="C77" s="182"/>
      <c r="D77" s="182"/>
    </row>
    <row r="78" spans="1:4">
      <c r="A78" s="208" t="s">
        <v>322</v>
      </c>
      <c r="B78" s="209" t="s">
        <v>323</v>
      </c>
      <c r="C78" s="182"/>
      <c r="D78" s="182"/>
    </row>
    <row r="79" spans="1:4">
      <c r="A79" s="208" t="s">
        <v>324</v>
      </c>
      <c r="B79" s="209" t="s">
        <v>325</v>
      </c>
      <c r="C79" s="182"/>
      <c r="D79" s="182"/>
    </row>
    <row r="80" spans="1:4">
      <c r="A80" s="208" t="s">
        <v>326</v>
      </c>
      <c r="B80" s="209" t="s">
        <v>327</v>
      </c>
      <c r="C80" s="182"/>
      <c r="D80" s="182"/>
    </row>
    <row r="81" spans="1:4">
      <c r="A81" s="208" t="s">
        <v>328</v>
      </c>
      <c r="B81" s="209" t="s">
        <v>329</v>
      </c>
      <c r="C81" s="182"/>
      <c r="D81" s="182"/>
    </row>
    <row r="82" spans="1:4">
      <c r="A82" s="208" t="s">
        <v>330</v>
      </c>
      <c r="B82" s="209" t="s">
        <v>331</v>
      </c>
      <c r="C82" s="182"/>
      <c r="D82" s="182"/>
    </row>
    <row r="83" spans="1:4">
      <c r="A83" s="208" t="s">
        <v>332</v>
      </c>
      <c r="B83" s="209" t="s">
        <v>333</v>
      </c>
      <c r="C83" s="182"/>
      <c r="D83" s="182"/>
    </row>
    <row r="84" spans="1:4">
      <c r="A84" s="208" t="s">
        <v>334</v>
      </c>
      <c r="B84" s="209" t="s">
        <v>335</v>
      </c>
      <c r="C84" s="182"/>
      <c r="D84" s="182"/>
    </row>
    <row r="85" spans="1:4">
      <c r="A85" s="208" t="s">
        <v>336</v>
      </c>
      <c r="B85" s="209" t="s">
        <v>337</v>
      </c>
      <c r="C85" s="182"/>
      <c r="D85" s="182"/>
    </row>
    <row r="86" spans="1:4" ht="25.5">
      <c r="A86" s="208" t="s">
        <v>338</v>
      </c>
      <c r="B86" s="209" t="s">
        <v>339</v>
      </c>
      <c r="C86" s="182"/>
      <c r="D86" s="182"/>
    </row>
    <row r="87" spans="1:4" ht="25.5">
      <c r="A87" s="208" t="s">
        <v>340</v>
      </c>
      <c r="B87" s="209" t="s">
        <v>341</v>
      </c>
      <c r="C87" s="182"/>
      <c r="D87" s="182"/>
    </row>
    <row r="88" spans="1:4" ht="25.5">
      <c r="A88" s="208" t="s">
        <v>342</v>
      </c>
      <c r="B88" s="209" t="s">
        <v>343</v>
      </c>
      <c r="C88" s="182"/>
      <c r="D88" s="182"/>
    </row>
    <row r="89" spans="1:4" ht="18.75">
      <c r="A89" s="207">
        <v>2</v>
      </c>
      <c r="B89" s="214" t="s">
        <v>344</v>
      </c>
      <c r="C89" s="206"/>
      <c r="D89" s="206"/>
    </row>
    <row r="90" spans="1:4">
      <c r="A90" s="208" t="s">
        <v>345</v>
      </c>
      <c r="B90" s="209" t="s">
        <v>346</v>
      </c>
      <c r="C90" s="182"/>
      <c r="D90" s="182"/>
    </row>
    <row r="91" spans="1:4">
      <c r="A91" s="208" t="s">
        <v>347</v>
      </c>
      <c r="B91" s="209" t="s">
        <v>348</v>
      </c>
      <c r="C91" s="182"/>
      <c r="D91" s="182"/>
    </row>
    <row r="92" spans="1:4">
      <c r="A92" s="208" t="s">
        <v>349</v>
      </c>
      <c r="B92" s="209" t="s">
        <v>350</v>
      </c>
      <c r="C92" s="182"/>
      <c r="D92" s="182"/>
    </row>
    <row r="93" spans="1:4">
      <c r="A93" s="208" t="s">
        <v>351</v>
      </c>
      <c r="B93" s="212" t="s">
        <v>352</v>
      </c>
      <c r="C93" s="182"/>
      <c r="D93" s="182"/>
    </row>
    <row r="94" spans="1:4">
      <c r="A94" s="208" t="s">
        <v>353</v>
      </c>
      <c r="B94" s="212" t="s">
        <v>354</v>
      </c>
      <c r="C94" s="182"/>
      <c r="D94" s="182"/>
    </row>
    <row r="95" spans="1:4">
      <c r="A95" s="208" t="s">
        <v>355</v>
      </c>
      <c r="B95" s="212" t="s">
        <v>356</v>
      </c>
      <c r="C95" s="182"/>
      <c r="D95" s="182"/>
    </row>
    <row r="96" spans="1:4">
      <c r="A96" s="208" t="s">
        <v>357</v>
      </c>
      <c r="B96" s="212" t="s">
        <v>358</v>
      </c>
      <c r="C96" s="182"/>
      <c r="D96" s="182"/>
    </row>
    <row r="97" spans="1:4">
      <c r="A97" s="208" t="s">
        <v>359</v>
      </c>
      <c r="B97" s="212" t="s">
        <v>360</v>
      </c>
      <c r="C97" s="182"/>
      <c r="D97" s="182"/>
    </row>
    <row r="98" spans="1:4">
      <c r="A98" s="208" t="s">
        <v>361</v>
      </c>
      <c r="B98" s="212" t="s">
        <v>362</v>
      </c>
      <c r="C98" s="182"/>
      <c r="D98" s="182"/>
    </row>
    <row r="99" spans="1:4">
      <c r="A99" s="208" t="s">
        <v>363</v>
      </c>
      <c r="B99" s="212" t="s">
        <v>364</v>
      </c>
      <c r="C99" s="182"/>
      <c r="D99" s="182"/>
    </row>
    <row r="100" spans="1:4">
      <c r="A100" s="208" t="s">
        <v>365</v>
      </c>
      <c r="B100" s="212" t="s">
        <v>366</v>
      </c>
      <c r="C100" s="182"/>
      <c r="D100" s="182"/>
    </row>
    <row r="101" spans="1:4">
      <c r="A101" s="208" t="s">
        <v>367</v>
      </c>
      <c r="B101" s="212" t="s">
        <v>368</v>
      </c>
      <c r="C101" s="182"/>
      <c r="D101" s="182"/>
    </row>
    <row r="102" spans="1:4">
      <c r="A102" s="208" t="s">
        <v>369</v>
      </c>
      <c r="B102" s="212" t="s">
        <v>370</v>
      </c>
      <c r="C102" s="182"/>
      <c r="D102" s="182"/>
    </row>
    <row r="103" spans="1:4">
      <c r="A103" s="208" t="s">
        <v>371</v>
      </c>
      <c r="B103" s="212" t="s">
        <v>372</v>
      </c>
      <c r="C103" s="182"/>
      <c r="D103" s="182"/>
    </row>
    <row r="104" spans="1:4">
      <c r="A104" s="208" t="s">
        <v>373</v>
      </c>
      <c r="B104" s="212" t="s">
        <v>374</v>
      </c>
      <c r="C104" s="182"/>
      <c r="D104" s="182"/>
    </row>
    <row r="105" spans="1:4">
      <c r="A105" s="208" t="s">
        <v>375</v>
      </c>
      <c r="B105" s="212" t="s">
        <v>376</v>
      </c>
      <c r="C105" s="182"/>
      <c r="D105" s="182"/>
    </row>
    <row r="106" spans="1:4">
      <c r="A106" s="208" t="s">
        <v>377</v>
      </c>
      <c r="B106" s="212" t="s">
        <v>378</v>
      </c>
      <c r="C106" s="182"/>
      <c r="D106" s="182"/>
    </row>
    <row r="107" spans="1:4">
      <c r="A107" s="208" t="s">
        <v>379</v>
      </c>
      <c r="B107" s="212" t="s">
        <v>380</v>
      </c>
      <c r="C107" s="182"/>
      <c r="D107" s="182"/>
    </row>
    <row r="108" spans="1:4">
      <c r="A108" s="208" t="s">
        <v>381</v>
      </c>
      <c r="B108" s="212" t="s">
        <v>382</v>
      </c>
      <c r="C108" s="182"/>
      <c r="D108" s="182"/>
    </row>
    <row r="109" spans="1:4" ht="18.75">
      <c r="A109" s="207">
        <v>3</v>
      </c>
      <c r="B109" s="214" t="s">
        <v>383</v>
      </c>
      <c r="C109" s="206"/>
      <c r="D109" s="206"/>
    </row>
    <row r="110" spans="1:4">
      <c r="A110" s="208" t="s">
        <v>384</v>
      </c>
      <c r="B110" s="212" t="s">
        <v>385</v>
      </c>
      <c r="C110" s="182"/>
      <c r="D110" s="182"/>
    </row>
    <row r="111" spans="1:4">
      <c r="A111" s="208" t="s">
        <v>386</v>
      </c>
      <c r="B111" s="212" t="s">
        <v>387</v>
      </c>
      <c r="C111" s="182"/>
      <c r="D111" s="182"/>
    </row>
    <row r="112" spans="1:4">
      <c r="A112" s="208" t="s">
        <v>388</v>
      </c>
      <c r="B112" s="212" t="s">
        <v>389</v>
      </c>
      <c r="C112" s="182"/>
      <c r="D112" s="182"/>
    </row>
    <row r="113" spans="1:4">
      <c r="A113" s="208" t="s">
        <v>390</v>
      </c>
      <c r="B113" s="212" t="s">
        <v>391</v>
      </c>
      <c r="C113" s="182"/>
      <c r="D113" s="182"/>
    </row>
    <row r="114" spans="1:4">
      <c r="A114" s="208" t="s">
        <v>392</v>
      </c>
      <c r="B114" s="212" t="s">
        <v>393</v>
      </c>
      <c r="C114" s="182"/>
      <c r="D114" s="182"/>
    </row>
    <row r="115" spans="1:4">
      <c r="A115" s="208" t="s">
        <v>394</v>
      </c>
      <c r="B115" s="212" t="s">
        <v>395</v>
      </c>
      <c r="C115" s="182"/>
      <c r="D115" s="182"/>
    </row>
    <row r="116" spans="1:4">
      <c r="A116" s="208" t="s">
        <v>396</v>
      </c>
      <c r="B116" s="212" t="s">
        <v>397</v>
      </c>
      <c r="C116" s="182"/>
      <c r="D116" s="182"/>
    </row>
    <row r="117" spans="1:4">
      <c r="A117" s="208" t="s">
        <v>398</v>
      </c>
      <c r="B117" s="212" t="s">
        <v>399</v>
      </c>
      <c r="C117" s="182"/>
      <c r="D117" s="182"/>
    </row>
    <row r="118" spans="1:4" ht="25.5">
      <c r="A118" s="208" t="s">
        <v>400</v>
      </c>
      <c r="B118" s="212" t="s">
        <v>401</v>
      </c>
      <c r="C118" s="182"/>
      <c r="D118" s="182"/>
    </row>
    <row r="119" spans="1:4">
      <c r="A119" s="213" t="s">
        <v>402</v>
      </c>
      <c r="B119" s="215" t="s">
        <v>403</v>
      </c>
      <c r="C119" s="182"/>
      <c r="D119" s="182"/>
    </row>
    <row r="120" spans="1:4">
      <c r="A120" s="208" t="s">
        <v>404</v>
      </c>
      <c r="B120" s="212" t="s">
        <v>405</v>
      </c>
      <c r="C120" s="182"/>
      <c r="D120" s="182"/>
    </row>
    <row r="121" spans="1:4">
      <c r="A121" s="208" t="s">
        <v>406</v>
      </c>
      <c r="B121" s="212" t="s">
        <v>407</v>
      </c>
      <c r="C121" s="182"/>
      <c r="D121" s="182"/>
    </row>
    <row r="122" spans="1:4">
      <c r="A122" s="208" t="s">
        <v>408</v>
      </c>
      <c r="B122" s="212" t="s">
        <v>409</v>
      </c>
      <c r="C122" s="182"/>
      <c r="D122" s="182"/>
    </row>
    <row r="123" spans="1:4">
      <c r="A123" s="208" t="s">
        <v>410</v>
      </c>
      <c r="B123" s="212" t="s">
        <v>411</v>
      </c>
      <c r="C123" s="182"/>
      <c r="D123" s="182"/>
    </row>
    <row r="124" spans="1:4">
      <c r="A124" s="208" t="s">
        <v>412</v>
      </c>
      <c r="B124" s="212" t="s">
        <v>413</v>
      </c>
      <c r="C124" s="182"/>
      <c r="D124" s="182"/>
    </row>
    <row r="125" spans="1:4">
      <c r="A125" s="208" t="s">
        <v>414</v>
      </c>
      <c r="B125" s="212" t="s">
        <v>415</v>
      </c>
      <c r="C125" s="182"/>
      <c r="D125" s="182"/>
    </row>
    <row r="126" spans="1:4">
      <c r="A126" s="208" t="s">
        <v>416</v>
      </c>
      <c r="B126" s="216" t="s">
        <v>417</v>
      </c>
      <c r="C126" s="182"/>
      <c r="D126" s="182"/>
    </row>
    <row r="127" spans="1:4">
      <c r="A127" s="208" t="s">
        <v>418</v>
      </c>
      <c r="B127" s="212" t="s">
        <v>419</v>
      </c>
      <c r="C127" s="182"/>
      <c r="D127" s="182"/>
    </row>
    <row r="128" spans="1:4">
      <c r="A128" s="208" t="s">
        <v>420</v>
      </c>
      <c r="B128" s="212" t="s">
        <v>421</v>
      </c>
      <c r="C128" s="182"/>
      <c r="D128" s="182"/>
    </row>
    <row r="129" spans="1:4">
      <c r="A129" s="208" t="s">
        <v>422</v>
      </c>
      <c r="B129" s="212" t="s">
        <v>423</v>
      </c>
      <c r="C129" s="182"/>
      <c r="D129" s="182"/>
    </row>
    <row r="130" spans="1:4">
      <c r="A130" s="208" t="s">
        <v>424</v>
      </c>
      <c r="B130" s="212" t="s">
        <v>425</v>
      </c>
      <c r="C130" s="182"/>
      <c r="D130" s="182"/>
    </row>
    <row r="131" spans="1:4">
      <c r="A131" s="208" t="s">
        <v>426</v>
      </c>
      <c r="B131" s="212" t="s">
        <v>427</v>
      </c>
      <c r="C131" s="182"/>
      <c r="D131" s="182"/>
    </row>
    <row r="132" spans="1:4">
      <c r="A132" s="208" t="s">
        <v>428</v>
      </c>
      <c r="B132" s="212" t="s">
        <v>429</v>
      </c>
      <c r="C132" s="182"/>
      <c r="D132" s="182"/>
    </row>
    <row r="133" spans="1:4">
      <c r="A133" s="208" t="s">
        <v>430</v>
      </c>
      <c r="B133" s="212" t="s">
        <v>431</v>
      </c>
      <c r="C133" s="182"/>
      <c r="D133" s="182"/>
    </row>
    <row r="134" spans="1:4">
      <c r="A134" s="208" t="s">
        <v>432</v>
      </c>
      <c r="B134" s="212" t="s">
        <v>433</v>
      </c>
      <c r="C134" s="182"/>
      <c r="D134" s="182"/>
    </row>
    <row r="135" spans="1:4">
      <c r="A135" s="208" t="s">
        <v>434</v>
      </c>
      <c r="B135" s="212" t="s">
        <v>435</v>
      </c>
      <c r="C135" s="182"/>
      <c r="D135" s="182"/>
    </row>
    <row r="136" spans="1:4">
      <c r="A136" s="208" t="s">
        <v>436</v>
      </c>
      <c r="B136" s="216" t="s">
        <v>437</v>
      </c>
      <c r="C136" s="182"/>
      <c r="D136" s="182"/>
    </row>
    <row r="137" spans="1:4">
      <c r="A137" s="208" t="s">
        <v>438</v>
      </c>
      <c r="B137" s="216" t="s">
        <v>439</v>
      </c>
      <c r="C137" s="182"/>
      <c r="D137" s="182"/>
    </row>
    <row r="138" spans="1:4" ht="18.75">
      <c r="A138" s="207">
        <v>4</v>
      </c>
      <c r="B138" s="214" t="s">
        <v>440</v>
      </c>
      <c r="C138" s="206"/>
      <c r="D138" s="206"/>
    </row>
    <row r="139" spans="1:4">
      <c r="A139" s="208" t="s">
        <v>441</v>
      </c>
      <c r="B139" s="212" t="s">
        <v>442</v>
      </c>
      <c r="C139" s="182"/>
      <c r="D139" s="182"/>
    </row>
    <row r="140" spans="1:4">
      <c r="A140" s="208" t="s">
        <v>443</v>
      </c>
      <c r="B140" s="212" t="s">
        <v>444</v>
      </c>
      <c r="C140" s="182"/>
      <c r="D140" s="182"/>
    </row>
    <row r="141" spans="1:4">
      <c r="A141" s="208" t="s">
        <v>445</v>
      </c>
      <c r="B141" s="212" t="s">
        <v>446</v>
      </c>
      <c r="C141" s="182"/>
      <c r="D141" s="182"/>
    </row>
    <row r="142" spans="1:4">
      <c r="A142" s="208" t="s">
        <v>447</v>
      </c>
      <c r="B142" s="212" t="s">
        <v>448</v>
      </c>
      <c r="C142" s="182"/>
      <c r="D142" s="182"/>
    </row>
    <row r="143" spans="1:4">
      <c r="A143" s="208" t="s">
        <v>449</v>
      </c>
      <c r="B143" s="212" t="s">
        <v>450</v>
      </c>
      <c r="C143" s="182"/>
      <c r="D143" s="182"/>
    </row>
    <row r="144" spans="1:4">
      <c r="A144" s="208" t="s">
        <v>451</v>
      </c>
      <c r="B144" s="212" t="s">
        <v>452</v>
      </c>
      <c r="C144" s="182"/>
      <c r="D144" s="182"/>
    </row>
    <row r="145" spans="1:4">
      <c r="A145" s="208" t="s">
        <v>453</v>
      </c>
      <c r="B145" s="212" t="s">
        <v>454</v>
      </c>
      <c r="C145" s="182"/>
      <c r="D145" s="182"/>
    </row>
    <row r="146" spans="1:4">
      <c r="A146" s="208" t="s">
        <v>455</v>
      </c>
      <c r="B146" s="212" t="s">
        <v>456</v>
      </c>
      <c r="C146" s="182"/>
      <c r="D146" s="182"/>
    </row>
    <row r="147" spans="1:4">
      <c r="A147" s="208" t="s">
        <v>457</v>
      </c>
      <c r="B147" s="212" t="s">
        <v>458</v>
      </c>
      <c r="C147" s="182"/>
      <c r="D147" s="182"/>
    </row>
    <row r="148" spans="1:4">
      <c r="A148" s="208" t="s">
        <v>459</v>
      </c>
      <c r="B148" s="212" t="s">
        <v>460</v>
      </c>
      <c r="C148" s="182"/>
      <c r="D148" s="182"/>
    </row>
    <row r="149" spans="1:4">
      <c r="A149" s="208" t="s">
        <v>461</v>
      </c>
      <c r="B149" s="212" t="s">
        <v>462</v>
      </c>
      <c r="C149" s="182"/>
      <c r="D149" s="182"/>
    </row>
    <row r="150" spans="1:4">
      <c r="A150" s="208" t="s">
        <v>463</v>
      </c>
      <c r="B150" s="212" t="s">
        <v>464</v>
      </c>
      <c r="C150" s="182"/>
      <c r="D150" s="182"/>
    </row>
    <row r="151" spans="1:4">
      <c r="A151" s="208" t="s">
        <v>465</v>
      </c>
      <c r="B151" s="212" t="s">
        <v>466</v>
      </c>
      <c r="C151" s="182"/>
      <c r="D151" s="182"/>
    </row>
    <row r="152" spans="1:4">
      <c r="A152" s="208" t="s">
        <v>467</v>
      </c>
      <c r="B152" s="212" t="s">
        <v>468</v>
      </c>
      <c r="C152" s="182"/>
      <c r="D152" s="182"/>
    </row>
    <row r="153" spans="1:4">
      <c r="A153" s="208" t="s">
        <v>469</v>
      </c>
      <c r="B153" s="212" t="s">
        <v>470</v>
      </c>
      <c r="C153" s="182"/>
      <c r="D153" s="182"/>
    </row>
    <row r="154" spans="1:4">
      <c r="A154" s="208" t="s">
        <v>471</v>
      </c>
      <c r="B154" s="212" t="s">
        <v>472</v>
      </c>
      <c r="C154" s="182"/>
      <c r="D154" s="182"/>
    </row>
    <row r="155" spans="1:4">
      <c r="A155" s="208" t="s">
        <v>473</v>
      </c>
      <c r="B155" s="212" t="s">
        <v>474</v>
      </c>
      <c r="C155" s="182"/>
      <c r="D155" s="182"/>
    </row>
    <row r="156" spans="1:4">
      <c r="A156" s="208" t="s">
        <v>475</v>
      </c>
      <c r="B156" s="212" t="s">
        <v>476</v>
      </c>
      <c r="C156" s="182"/>
      <c r="D156" s="182"/>
    </row>
    <row r="157" spans="1:4">
      <c r="A157" s="208" t="s">
        <v>477</v>
      </c>
      <c r="B157" s="212" t="s">
        <v>478</v>
      </c>
      <c r="C157" s="182"/>
      <c r="D157" s="182"/>
    </row>
    <row r="158" spans="1:4">
      <c r="A158" s="208" t="s">
        <v>479</v>
      </c>
      <c r="B158" s="212" t="s">
        <v>480</v>
      </c>
      <c r="C158" s="182"/>
      <c r="D158" s="182"/>
    </row>
    <row r="159" spans="1:4">
      <c r="A159" s="208" t="s">
        <v>481</v>
      </c>
      <c r="B159" s="212" t="s">
        <v>482</v>
      </c>
      <c r="C159" s="182"/>
      <c r="D159" s="182"/>
    </row>
    <row r="160" spans="1:4">
      <c r="A160" s="208" t="s">
        <v>483</v>
      </c>
      <c r="B160" s="212" t="s">
        <v>484</v>
      </c>
      <c r="C160" s="182"/>
      <c r="D160" s="182"/>
    </row>
    <row r="161" spans="1:4">
      <c r="A161" s="208" t="s">
        <v>485</v>
      </c>
      <c r="B161" s="212" t="s">
        <v>486</v>
      </c>
      <c r="C161" s="182"/>
      <c r="D161" s="182"/>
    </row>
    <row r="162" spans="1:4">
      <c r="A162" s="208" t="s">
        <v>487</v>
      </c>
      <c r="B162" s="212" t="s">
        <v>488</v>
      </c>
      <c r="C162" s="182"/>
      <c r="D162" s="182"/>
    </row>
    <row r="163" spans="1:4">
      <c r="A163" s="208" t="s">
        <v>489</v>
      </c>
      <c r="B163" s="212" t="s">
        <v>490</v>
      </c>
      <c r="C163" s="182"/>
      <c r="D163" s="182"/>
    </row>
    <row r="164" spans="1:4">
      <c r="A164" s="208" t="s">
        <v>491</v>
      </c>
      <c r="B164" s="212" t="s">
        <v>492</v>
      </c>
      <c r="C164" s="182"/>
      <c r="D164" s="182"/>
    </row>
    <row r="165" spans="1:4">
      <c r="A165" s="208" t="s">
        <v>493</v>
      </c>
      <c r="B165" s="212" t="s">
        <v>494</v>
      </c>
      <c r="C165" s="182"/>
      <c r="D165" s="182"/>
    </row>
    <row r="166" spans="1:4">
      <c r="A166" s="208" t="s">
        <v>495</v>
      </c>
      <c r="B166" s="212" t="s">
        <v>496</v>
      </c>
      <c r="C166" s="182"/>
      <c r="D166" s="182"/>
    </row>
    <row r="167" spans="1:4">
      <c r="A167" s="208" t="s">
        <v>497</v>
      </c>
      <c r="B167" s="212" t="s">
        <v>498</v>
      </c>
      <c r="C167" s="182"/>
      <c r="D167" s="182"/>
    </row>
    <row r="168" spans="1:4">
      <c r="A168" s="208" t="s">
        <v>499</v>
      </c>
      <c r="B168" s="212" t="s">
        <v>500</v>
      </c>
      <c r="C168" s="182"/>
      <c r="D168" s="182"/>
    </row>
    <row r="169" spans="1:4">
      <c r="A169" s="208" t="s">
        <v>501</v>
      </c>
      <c r="B169" s="212" t="s">
        <v>502</v>
      </c>
      <c r="C169" s="182"/>
      <c r="D169" s="182"/>
    </row>
    <row r="170" spans="1:4">
      <c r="A170" s="208" t="s">
        <v>503</v>
      </c>
      <c r="B170" s="212" t="s">
        <v>504</v>
      </c>
      <c r="C170" s="182"/>
      <c r="D170" s="182"/>
    </row>
    <row r="171" spans="1:4">
      <c r="A171" s="208" t="s">
        <v>505</v>
      </c>
      <c r="B171" s="212" t="s">
        <v>506</v>
      </c>
      <c r="C171" s="182"/>
      <c r="D171" s="182"/>
    </row>
    <row r="172" spans="1:4">
      <c r="A172" s="208" t="s">
        <v>507</v>
      </c>
      <c r="B172" s="212" t="s">
        <v>508</v>
      </c>
      <c r="C172" s="182"/>
      <c r="D172" s="182"/>
    </row>
    <row r="173" spans="1:4">
      <c r="A173" s="208" t="s">
        <v>509</v>
      </c>
      <c r="B173" s="212" t="s">
        <v>510</v>
      </c>
      <c r="C173" s="182"/>
      <c r="D173" s="182"/>
    </row>
    <row r="174" spans="1:4">
      <c r="A174" s="208" t="s">
        <v>511</v>
      </c>
      <c r="B174" s="215" t="s">
        <v>512</v>
      </c>
      <c r="C174" s="182"/>
      <c r="D174" s="182"/>
    </row>
    <row r="175" spans="1:4">
      <c r="A175" s="208" t="s">
        <v>513</v>
      </c>
      <c r="B175" s="212" t="s">
        <v>514</v>
      </c>
      <c r="C175" s="182"/>
      <c r="D175" s="182"/>
    </row>
    <row r="176" spans="1:4">
      <c r="A176" s="208" t="s">
        <v>515</v>
      </c>
      <c r="B176" s="212" t="s">
        <v>516</v>
      </c>
      <c r="C176" s="182"/>
      <c r="D176" s="182"/>
    </row>
    <row r="177" spans="1:4">
      <c r="A177" s="208" t="s">
        <v>517</v>
      </c>
      <c r="B177" s="212" t="s">
        <v>518</v>
      </c>
      <c r="C177" s="182"/>
      <c r="D177" s="182"/>
    </row>
    <row r="178" spans="1:4">
      <c r="A178" s="208" t="s">
        <v>519</v>
      </c>
      <c r="B178" s="212" t="s">
        <v>520</v>
      </c>
      <c r="C178" s="182"/>
      <c r="D178" s="182"/>
    </row>
    <row r="179" spans="1:4">
      <c r="A179" s="208" t="s">
        <v>521</v>
      </c>
      <c r="B179" s="212" t="s">
        <v>522</v>
      </c>
      <c r="C179" s="182"/>
      <c r="D179" s="182"/>
    </row>
    <row r="180" spans="1:4">
      <c r="A180" s="208" t="s">
        <v>523</v>
      </c>
      <c r="B180" s="212" t="s">
        <v>524</v>
      </c>
      <c r="C180" s="182"/>
      <c r="D180" s="182"/>
    </row>
    <row r="181" spans="1:4">
      <c r="A181" s="208" t="s">
        <v>525</v>
      </c>
      <c r="B181" s="212" t="s">
        <v>526</v>
      </c>
      <c r="C181" s="182"/>
      <c r="D181" s="182"/>
    </row>
    <row r="182" spans="1:4">
      <c r="A182" s="208" t="s">
        <v>527</v>
      </c>
      <c r="B182" s="212" t="s">
        <v>528</v>
      </c>
      <c r="C182" s="182"/>
      <c r="D182" s="182"/>
    </row>
    <row r="183" spans="1:4">
      <c r="A183" s="208" t="s">
        <v>529</v>
      </c>
      <c r="B183" s="212" t="s">
        <v>530</v>
      </c>
      <c r="C183" s="182"/>
      <c r="D183" s="182"/>
    </row>
    <row r="184" spans="1:4">
      <c r="A184" s="208" t="s">
        <v>531</v>
      </c>
      <c r="B184" s="212" t="s">
        <v>532</v>
      </c>
      <c r="C184" s="182"/>
      <c r="D184" s="182"/>
    </row>
    <row r="185" spans="1:4">
      <c r="A185" s="208" t="s">
        <v>533</v>
      </c>
      <c r="B185" s="212" t="s">
        <v>534</v>
      </c>
      <c r="C185" s="182"/>
      <c r="D185" s="182"/>
    </row>
    <row r="186" spans="1:4" ht="18.75">
      <c r="A186" s="207">
        <v>5</v>
      </c>
      <c r="B186" s="214" t="s">
        <v>535</v>
      </c>
      <c r="C186" s="206"/>
      <c r="D186" s="206"/>
    </row>
    <row r="187" spans="1:4" ht="25.5">
      <c r="A187" s="208" t="s">
        <v>536</v>
      </c>
      <c r="B187" s="212" t="s">
        <v>537</v>
      </c>
      <c r="C187" s="182"/>
      <c r="D187" s="182"/>
    </row>
    <row r="188" spans="1:4" ht="25.5">
      <c r="A188" s="208" t="s">
        <v>538</v>
      </c>
      <c r="B188" s="212" t="s">
        <v>539</v>
      </c>
      <c r="C188" s="182"/>
      <c r="D188" s="182"/>
    </row>
    <row r="189" spans="1:4">
      <c r="A189" s="208" t="s">
        <v>540</v>
      </c>
      <c r="B189" s="212" t="s">
        <v>541</v>
      </c>
      <c r="C189" s="182"/>
      <c r="D189" s="182"/>
    </row>
    <row r="190" spans="1:4" ht="25.5">
      <c r="A190" s="213" t="s">
        <v>542</v>
      </c>
      <c r="B190" s="215" t="s">
        <v>543</v>
      </c>
      <c r="C190" s="182"/>
      <c r="D190" s="182"/>
    </row>
    <row r="191" spans="1:4" ht="25.5">
      <c r="A191" s="213" t="s">
        <v>544</v>
      </c>
      <c r="B191" s="215" t="s">
        <v>545</v>
      </c>
      <c r="C191" s="182"/>
      <c r="D191" s="182"/>
    </row>
    <row r="192" spans="1:4" ht="25.5">
      <c r="A192" s="213" t="s">
        <v>546</v>
      </c>
      <c r="B192" s="215" t="s">
        <v>543</v>
      </c>
      <c r="C192" s="182"/>
      <c r="D192" s="182"/>
    </row>
    <row r="193" spans="1:4" ht="25.5">
      <c r="A193" s="213" t="s">
        <v>547</v>
      </c>
      <c r="B193" s="215" t="s">
        <v>548</v>
      </c>
      <c r="C193" s="182"/>
      <c r="D193" s="182"/>
    </row>
    <row r="194" spans="1:4">
      <c r="A194" s="208" t="s">
        <v>549</v>
      </c>
      <c r="B194" s="212" t="s">
        <v>550</v>
      </c>
      <c r="C194" s="182"/>
      <c r="D194" s="182"/>
    </row>
    <row r="195" spans="1:4">
      <c r="A195" s="208" t="s">
        <v>551</v>
      </c>
      <c r="B195" s="212" t="s">
        <v>552</v>
      </c>
      <c r="C195" s="182"/>
      <c r="D195" s="182"/>
    </row>
    <row r="196" spans="1:4">
      <c r="A196" s="208" t="s">
        <v>553</v>
      </c>
      <c r="B196" s="212" t="s">
        <v>554</v>
      </c>
      <c r="C196" s="182"/>
      <c r="D196" s="182"/>
    </row>
    <row r="197" spans="1:4">
      <c r="A197" s="208" t="s">
        <v>555</v>
      </c>
      <c r="B197" s="212" t="s">
        <v>556</v>
      </c>
      <c r="C197" s="182"/>
      <c r="D197" s="182"/>
    </row>
    <row r="198" spans="1:4" ht="25.5">
      <c r="A198" s="208" t="s">
        <v>557</v>
      </c>
      <c r="B198" s="212" t="s">
        <v>558</v>
      </c>
      <c r="C198" s="182"/>
      <c r="D198" s="182"/>
    </row>
    <row r="199" spans="1:4" ht="25.5">
      <c r="A199" s="208" t="s">
        <v>559</v>
      </c>
      <c r="B199" s="212" t="s">
        <v>560</v>
      </c>
      <c r="C199" s="182"/>
      <c r="D199" s="182"/>
    </row>
    <row r="200" spans="1:4" ht="25.5">
      <c r="A200" s="208" t="s">
        <v>561</v>
      </c>
      <c r="B200" s="212" t="s">
        <v>562</v>
      </c>
      <c r="C200" s="182"/>
      <c r="D200" s="182"/>
    </row>
    <row r="201" spans="1:4" ht="25.5">
      <c r="A201" s="208" t="s">
        <v>563</v>
      </c>
      <c r="B201" s="212" t="s">
        <v>564</v>
      </c>
      <c r="C201" s="182"/>
      <c r="D201" s="182"/>
    </row>
    <row r="202" spans="1:4" ht="25.5">
      <c r="A202" s="208" t="s">
        <v>565</v>
      </c>
      <c r="B202" s="212" t="s">
        <v>566</v>
      </c>
      <c r="C202" s="182"/>
      <c r="D202" s="182"/>
    </row>
    <row r="203" spans="1:4" ht="25.5">
      <c r="A203" s="208" t="s">
        <v>567</v>
      </c>
      <c r="B203" s="212" t="s">
        <v>568</v>
      </c>
      <c r="C203" s="182"/>
      <c r="D203" s="182"/>
    </row>
    <row r="204" spans="1:4" ht="25.5">
      <c r="A204" s="208" t="s">
        <v>569</v>
      </c>
      <c r="B204" s="212" t="s">
        <v>570</v>
      </c>
      <c r="C204" s="182"/>
      <c r="D204" s="182"/>
    </row>
    <row r="205" spans="1:4">
      <c r="A205" s="208" t="s">
        <v>571</v>
      </c>
      <c r="B205" s="212" t="s">
        <v>572</v>
      </c>
      <c r="C205" s="182"/>
      <c r="D205" s="182"/>
    </row>
    <row r="206" spans="1:4" ht="25.5">
      <c r="A206" s="208" t="s">
        <v>573</v>
      </c>
      <c r="B206" s="212" t="s">
        <v>574</v>
      </c>
      <c r="C206" s="182"/>
      <c r="D206" s="182"/>
    </row>
    <row r="207" spans="1:4">
      <c r="A207" s="208" t="s">
        <v>575</v>
      </c>
      <c r="B207" s="212" t="s">
        <v>576</v>
      </c>
      <c r="C207" s="182"/>
      <c r="D207" s="182"/>
    </row>
    <row r="208" spans="1:4" ht="25.5">
      <c r="A208" s="208" t="s">
        <v>577</v>
      </c>
      <c r="B208" s="212" t="s">
        <v>578</v>
      </c>
      <c r="C208" s="182"/>
      <c r="D208" s="182"/>
    </row>
    <row r="209" spans="1:4" ht="25.5">
      <c r="A209" s="208" t="s">
        <v>579</v>
      </c>
      <c r="B209" s="212" t="s">
        <v>580</v>
      </c>
      <c r="C209" s="182"/>
      <c r="D209" s="182"/>
    </row>
    <row r="210" spans="1:4">
      <c r="A210" s="208" t="s">
        <v>581</v>
      </c>
      <c r="B210" s="212" t="s">
        <v>582</v>
      </c>
      <c r="C210" s="182"/>
      <c r="D210" s="182"/>
    </row>
    <row r="211" spans="1:4">
      <c r="A211" s="208" t="s">
        <v>583</v>
      </c>
      <c r="B211" s="212" t="s">
        <v>584</v>
      </c>
      <c r="C211" s="182"/>
      <c r="D211" s="182"/>
    </row>
    <row r="212" spans="1:4" ht="25.5">
      <c r="A212" s="213" t="s">
        <v>585</v>
      </c>
      <c r="B212" s="215" t="s">
        <v>586</v>
      </c>
      <c r="C212" s="182"/>
      <c r="D212" s="182"/>
    </row>
    <row r="213" spans="1:4" ht="25.5">
      <c r="A213" s="213" t="s">
        <v>587</v>
      </c>
      <c r="B213" s="215" t="s">
        <v>588</v>
      </c>
      <c r="C213" s="182"/>
      <c r="D213" s="182"/>
    </row>
    <row r="214" spans="1:4" ht="25.5">
      <c r="A214" s="208" t="s">
        <v>589</v>
      </c>
      <c r="B214" s="212" t="s">
        <v>590</v>
      </c>
      <c r="C214" s="182"/>
      <c r="D214" s="182"/>
    </row>
    <row r="215" spans="1:4" ht="25.5">
      <c r="A215" s="208" t="s">
        <v>591</v>
      </c>
      <c r="B215" s="212" t="s">
        <v>592</v>
      </c>
      <c r="C215" s="182"/>
      <c r="D215" s="182"/>
    </row>
    <row r="216" spans="1:4" ht="25.5">
      <c r="A216" s="208" t="s">
        <v>593</v>
      </c>
      <c r="B216" s="212" t="s">
        <v>594</v>
      </c>
      <c r="C216" s="182"/>
      <c r="D216" s="182"/>
    </row>
    <row r="217" spans="1:4" ht="25.5">
      <c r="A217" s="208" t="s">
        <v>595</v>
      </c>
      <c r="B217" s="212" t="s">
        <v>596</v>
      </c>
      <c r="C217" s="182"/>
      <c r="D217" s="182"/>
    </row>
    <row r="218" spans="1:4" ht="25.5">
      <c r="A218" s="208" t="s">
        <v>597</v>
      </c>
      <c r="B218" s="212" t="s">
        <v>598</v>
      </c>
      <c r="C218" s="182"/>
      <c r="D218" s="182"/>
    </row>
    <row r="219" spans="1:4" ht="25.5">
      <c r="A219" s="213" t="s">
        <v>599</v>
      </c>
      <c r="B219" s="215" t="s">
        <v>600</v>
      </c>
      <c r="C219" s="182"/>
      <c r="D219" s="182"/>
    </row>
    <row r="220" spans="1:4" ht="25.5">
      <c r="A220" s="213" t="s">
        <v>601</v>
      </c>
      <c r="B220" s="215" t="s">
        <v>602</v>
      </c>
      <c r="C220" s="182"/>
      <c r="D220" s="182"/>
    </row>
    <row r="221" spans="1:4">
      <c r="A221" s="208" t="s">
        <v>603</v>
      </c>
      <c r="B221" s="216" t="s">
        <v>604</v>
      </c>
      <c r="C221" s="182"/>
      <c r="D221" s="182"/>
    </row>
    <row r="222" spans="1:4">
      <c r="A222" s="208" t="s">
        <v>605</v>
      </c>
      <c r="B222" s="216" t="s">
        <v>604</v>
      </c>
      <c r="C222" s="182"/>
      <c r="D222" s="182"/>
    </row>
    <row r="223" spans="1:4">
      <c r="A223" s="208" t="s">
        <v>606</v>
      </c>
      <c r="B223" s="216" t="s">
        <v>607</v>
      </c>
      <c r="C223" s="182"/>
      <c r="D223" s="182"/>
    </row>
    <row r="224" spans="1:4">
      <c r="A224" s="208" t="s">
        <v>608</v>
      </c>
      <c r="B224" s="216" t="s">
        <v>609</v>
      </c>
      <c r="C224" s="182"/>
      <c r="D224" s="182"/>
    </row>
    <row r="225" spans="1:4">
      <c r="A225" s="208" t="s">
        <v>610</v>
      </c>
      <c r="B225" s="212" t="s">
        <v>611</v>
      </c>
      <c r="C225" s="182"/>
      <c r="D225" s="182"/>
    </row>
    <row r="226" spans="1:4">
      <c r="A226" s="208" t="s">
        <v>612</v>
      </c>
      <c r="B226" s="212" t="s">
        <v>613</v>
      </c>
      <c r="C226" s="182"/>
      <c r="D226" s="182"/>
    </row>
    <row r="227" spans="1:4">
      <c r="A227" s="208" t="s">
        <v>614</v>
      </c>
      <c r="B227" s="212" t="s">
        <v>615</v>
      </c>
      <c r="C227" s="182"/>
      <c r="D227" s="182"/>
    </row>
    <row r="228" spans="1:4">
      <c r="A228" s="208" t="s">
        <v>616</v>
      </c>
      <c r="B228" s="212" t="s">
        <v>617</v>
      </c>
      <c r="C228" s="182"/>
      <c r="D228" s="182"/>
    </row>
    <row r="229" spans="1:4">
      <c r="A229" s="208" t="s">
        <v>618</v>
      </c>
      <c r="B229" s="212" t="s">
        <v>619</v>
      </c>
      <c r="C229" s="182"/>
      <c r="D229" s="182"/>
    </row>
    <row r="230" spans="1:4">
      <c r="A230" s="208" t="s">
        <v>620</v>
      </c>
      <c r="B230" s="212" t="s">
        <v>621</v>
      </c>
      <c r="C230" s="182"/>
      <c r="D230" s="182"/>
    </row>
    <row r="231" spans="1:4" ht="25.5">
      <c r="A231" s="208" t="s">
        <v>622</v>
      </c>
      <c r="B231" s="212" t="s">
        <v>623</v>
      </c>
      <c r="C231" s="182"/>
      <c r="D231" s="182"/>
    </row>
    <row r="232" spans="1:4" ht="25.5">
      <c r="A232" s="208" t="s">
        <v>624</v>
      </c>
      <c r="B232" s="212" t="s">
        <v>625</v>
      </c>
      <c r="C232" s="182"/>
      <c r="D232" s="182"/>
    </row>
    <row r="233" spans="1:4" ht="25.5">
      <c r="A233" s="208" t="s">
        <v>626</v>
      </c>
      <c r="B233" s="212" t="s">
        <v>627</v>
      </c>
      <c r="C233" s="182"/>
      <c r="D233" s="182"/>
    </row>
    <row r="234" spans="1:4" ht="25.5">
      <c r="A234" s="208" t="s">
        <v>628</v>
      </c>
      <c r="B234" s="212" t="s">
        <v>629</v>
      </c>
      <c r="C234" s="182"/>
      <c r="D234" s="182"/>
    </row>
    <row r="235" spans="1:4">
      <c r="A235" s="208" t="s">
        <v>630</v>
      </c>
      <c r="B235" s="212" t="s">
        <v>631</v>
      </c>
      <c r="C235" s="182"/>
      <c r="D235" s="182"/>
    </row>
    <row r="236" spans="1:4">
      <c r="A236" s="208" t="s">
        <v>632</v>
      </c>
      <c r="B236" s="212" t="s">
        <v>633</v>
      </c>
      <c r="C236" s="182"/>
      <c r="D236" s="182"/>
    </row>
    <row r="237" spans="1:4" ht="25.5">
      <c r="A237" s="208" t="s">
        <v>634</v>
      </c>
      <c r="B237" s="212" t="s">
        <v>635</v>
      </c>
      <c r="C237" s="182"/>
      <c r="D237" s="182"/>
    </row>
    <row r="238" spans="1:4" ht="25.5">
      <c r="A238" s="208" t="s">
        <v>636</v>
      </c>
      <c r="B238" s="212" t="s">
        <v>637</v>
      </c>
      <c r="C238" s="182"/>
      <c r="D238" s="182"/>
    </row>
    <row r="239" spans="1:4">
      <c r="A239" s="208" t="s">
        <v>638</v>
      </c>
      <c r="B239" s="212" t="s">
        <v>639</v>
      </c>
      <c r="C239" s="182"/>
      <c r="D239" s="182"/>
    </row>
    <row r="240" spans="1:4">
      <c r="A240" s="208" t="s">
        <v>640</v>
      </c>
      <c r="B240" s="212" t="s">
        <v>641</v>
      </c>
      <c r="C240" s="182"/>
      <c r="D240" s="182"/>
    </row>
    <row r="241" spans="1:4">
      <c r="A241" s="208" t="s">
        <v>642</v>
      </c>
      <c r="B241" s="212" t="s">
        <v>643</v>
      </c>
      <c r="C241" s="182"/>
      <c r="D241" s="182"/>
    </row>
    <row r="242" spans="1:4">
      <c r="A242" s="208" t="s">
        <v>644</v>
      </c>
      <c r="B242" s="212" t="s">
        <v>645</v>
      </c>
      <c r="C242" s="182"/>
      <c r="D242" s="182"/>
    </row>
    <row r="243" spans="1:4">
      <c r="A243" s="208" t="s">
        <v>646</v>
      </c>
      <c r="B243" s="212" t="s">
        <v>647</v>
      </c>
      <c r="C243" s="182"/>
      <c r="D243" s="182"/>
    </row>
    <row r="244" spans="1:4">
      <c r="A244" s="208" t="s">
        <v>648</v>
      </c>
      <c r="B244" s="212" t="s">
        <v>649</v>
      </c>
      <c r="C244" s="182"/>
      <c r="D244" s="182"/>
    </row>
    <row r="245" spans="1:4">
      <c r="A245" s="208" t="s">
        <v>650</v>
      </c>
      <c r="B245" s="212" t="s">
        <v>651</v>
      </c>
      <c r="C245" s="182"/>
      <c r="D245" s="182"/>
    </row>
    <row r="246" spans="1:4">
      <c r="A246" s="208" t="s">
        <v>652</v>
      </c>
      <c r="B246" s="212" t="s">
        <v>653</v>
      </c>
      <c r="C246" s="182"/>
      <c r="D246" s="182"/>
    </row>
    <row r="247" spans="1:4">
      <c r="A247" s="208" t="s">
        <v>654</v>
      </c>
      <c r="B247" s="212" t="s">
        <v>655</v>
      </c>
      <c r="C247" s="182"/>
      <c r="D247" s="182"/>
    </row>
    <row r="248" spans="1:4">
      <c r="A248" s="208" t="s">
        <v>656</v>
      </c>
      <c r="B248" s="212" t="s">
        <v>657</v>
      </c>
      <c r="C248" s="182"/>
      <c r="D248" s="182"/>
    </row>
    <row r="249" spans="1:4">
      <c r="A249" s="208" t="s">
        <v>658</v>
      </c>
      <c r="B249" s="212" t="s">
        <v>659</v>
      </c>
      <c r="C249" s="182"/>
      <c r="D249" s="182"/>
    </row>
    <row r="250" spans="1:4">
      <c r="A250" s="208" t="s">
        <v>660</v>
      </c>
      <c r="B250" s="212" t="s">
        <v>661</v>
      </c>
      <c r="C250" s="182"/>
      <c r="D250" s="182"/>
    </row>
    <row r="251" spans="1:4">
      <c r="A251" s="208" t="s">
        <v>662</v>
      </c>
      <c r="B251" s="212" t="s">
        <v>663</v>
      </c>
      <c r="C251" s="182"/>
      <c r="D251" s="182"/>
    </row>
    <row r="252" spans="1:4">
      <c r="A252" s="208" t="s">
        <v>664</v>
      </c>
      <c r="B252" s="212" t="s">
        <v>665</v>
      </c>
      <c r="C252" s="182"/>
      <c r="D252" s="182"/>
    </row>
    <row r="253" spans="1:4">
      <c r="A253" s="208" t="s">
        <v>666</v>
      </c>
      <c r="B253" s="212" t="s">
        <v>667</v>
      </c>
      <c r="C253" s="182"/>
      <c r="D253" s="182"/>
    </row>
    <row r="254" spans="1:4">
      <c r="A254" s="208" t="s">
        <v>668</v>
      </c>
      <c r="B254" s="212" t="s">
        <v>669</v>
      </c>
      <c r="C254" s="182"/>
      <c r="D254" s="182"/>
    </row>
    <row r="255" spans="1:4">
      <c r="A255" s="208" t="s">
        <v>670</v>
      </c>
      <c r="B255" s="212" t="s">
        <v>671</v>
      </c>
      <c r="C255" s="182"/>
      <c r="D255" s="182"/>
    </row>
    <row r="256" spans="1:4">
      <c r="A256" s="208" t="s">
        <v>672</v>
      </c>
      <c r="B256" s="212" t="s">
        <v>673</v>
      </c>
      <c r="C256" s="182"/>
      <c r="D256" s="182"/>
    </row>
    <row r="257" spans="1:4">
      <c r="A257" s="208" t="s">
        <v>674</v>
      </c>
      <c r="B257" s="216" t="s">
        <v>675</v>
      </c>
      <c r="C257" s="182"/>
      <c r="D257" s="182"/>
    </row>
    <row r="258" spans="1:4">
      <c r="A258" s="208" t="s">
        <v>676</v>
      </c>
      <c r="B258" s="216" t="s">
        <v>677</v>
      </c>
      <c r="C258" s="182"/>
      <c r="D258" s="182"/>
    </row>
    <row r="259" spans="1:4">
      <c r="A259" s="208" t="s">
        <v>678</v>
      </c>
      <c r="B259" s="216" t="s">
        <v>679</v>
      </c>
      <c r="C259" s="182"/>
      <c r="D259" s="182"/>
    </row>
    <row r="260" spans="1:4">
      <c r="A260" s="208" t="s">
        <v>680</v>
      </c>
      <c r="B260" s="216" t="s">
        <v>681</v>
      </c>
      <c r="C260" s="182"/>
      <c r="D260" s="182"/>
    </row>
    <row r="261" spans="1:4">
      <c r="A261" s="208" t="s">
        <v>682</v>
      </c>
      <c r="B261" s="212" t="s">
        <v>683</v>
      </c>
      <c r="C261" s="182"/>
      <c r="D261" s="182"/>
    </row>
    <row r="262" spans="1:4">
      <c r="A262" s="208" t="s">
        <v>684</v>
      </c>
      <c r="B262" s="212" t="s">
        <v>685</v>
      </c>
      <c r="C262" s="182"/>
      <c r="D262" s="182"/>
    </row>
    <row r="263" spans="1:4">
      <c r="A263" s="208" t="s">
        <v>686</v>
      </c>
      <c r="B263" s="216" t="s">
        <v>687</v>
      </c>
      <c r="C263" s="182"/>
      <c r="D263" s="182"/>
    </row>
    <row r="264" spans="1:4">
      <c r="A264" s="208" t="s">
        <v>688</v>
      </c>
      <c r="B264" s="216" t="s">
        <v>689</v>
      </c>
      <c r="C264" s="182"/>
      <c r="D264" s="182"/>
    </row>
    <row r="265" spans="1:4">
      <c r="A265" s="208" t="s">
        <v>690</v>
      </c>
      <c r="B265" s="216" t="s">
        <v>691</v>
      </c>
      <c r="C265" s="182"/>
      <c r="D265" s="182"/>
    </row>
    <row r="266" spans="1:4">
      <c r="A266" s="208" t="s">
        <v>692</v>
      </c>
      <c r="B266" s="216" t="s">
        <v>693</v>
      </c>
      <c r="C266" s="182"/>
      <c r="D266" s="182"/>
    </row>
    <row r="267" spans="1:4" ht="18.75">
      <c r="A267" s="207">
        <v>6</v>
      </c>
      <c r="B267" s="214" t="s">
        <v>694</v>
      </c>
      <c r="C267" s="206"/>
      <c r="D267" s="206"/>
    </row>
    <row r="268" spans="1:4">
      <c r="A268" s="208" t="s">
        <v>695</v>
      </c>
      <c r="B268" s="216" t="s">
        <v>696</v>
      </c>
      <c r="C268" s="182"/>
      <c r="D268" s="182"/>
    </row>
    <row r="269" spans="1:4">
      <c r="A269" s="208" t="s">
        <v>697</v>
      </c>
      <c r="B269" s="216" t="s">
        <v>698</v>
      </c>
      <c r="C269" s="182"/>
      <c r="D269" s="182"/>
    </row>
    <row r="270" spans="1:4">
      <c r="A270" s="208" t="s">
        <v>699</v>
      </c>
      <c r="B270" s="212" t="s">
        <v>700</v>
      </c>
      <c r="C270" s="182"/>
      <c r="D270" s="182"/>
    </row>
    <row r="271" spans="1:4">
      <c r="A271" s="208" t="s">
        <v>701</v>
      </c>
      <c r="B271" s="212" t="s">
        <v>702</v>
      </c>
      <c r="C271" s="182"/>
      <c r="D271" s="182"/>
    </row>
    <row r="272" spans="1:4">
      <c r="A272" s="208" t="s">
        <v>703</v>
      </c>
      <c r="B272" s="212" t="s">
        <v>704</v>
      </c>
      <c r="C272" s="182"/>
      <c r="D272" s="182"/>
    </row>
    <row r="273" spans="1:4" ht="25.5">
      <c r="A273" s="208" t="s">
        <v>705</v>
      </c>
      <c r="B273" s="212" t="s">
        <v>706</v>
      </c>
      <c r="C273" s="182"/>
      <c r="D273" s="182"/>
    </row>
    <row r="274" spans="1:4" ht="25.5">
      <c r="A274" s="208" t="s">
        <v>707</v>
      </c>
      <c r="B274" s="212" t="s">
        <v>708</v>
      </c>
      <c r="C274" s="182"/>
      <c r="D274" s="182"/>
    </row>
    <row r="275" spans="1:4">
      <c r="A275" s="208" t="s">
        <v>709</v>
      </c>
      <c r="B275" s="212" t="s">
        <v>710</v>
      </c>
      <c r="C275" s="182"/>
      <c r="D275" s="182"/>
    </row>
    <row r="276" spans="1:4">
      <c r="A276" s="208" t="s">
        <v>711</v>
      </c>
      <c r="B276" s="216" t="s">
        <v>712</v>
      </c>
      <c r="C276" s="182"/>
      <c r="D276" s="182"/>
    </row>
    <row r="277" spans="1:4">
      <c r="A277" s="208" t="s">
        <v>713</v>
      </c>
      <c r="B277" s="216" t="s">
        <v>714</v>
      </c>
      <c r="C277" s="182"/>
      <c r="D277" s="182"/>
    </row>
    <row r="278" spans="1:4">
      <c r="A278" s="208" t="s">
        <v>715</v>
      </c>
      <c r="B278" s="216" t="s">
        <v>716</v>
      </c>
      <c r="C278" s="182"/>
      <c r="D278" s="182"/>
    </row>
    <row r="279" spans="1:4">
      <c r="A279" s="208" t="s">
        <v>717</v>
      </c>
      <c r="B279" s="216" t="s">
        <v>718</v>
      </c>
      <c r="C279" s="182"/>
      <c r="D279" s="182"/>
    </row>
    <row r="280" spans="1:4">
      <c r="A280" s="208" t="s">
        <v>719</v>
      </c>
      <c r="B280" s="216" t="s">
        <v>720</v>
      </c>
      <c r="C280" s="182"/>
      <c r="D280" s="182"/>
    </row>
    <row r="281" spans="1:4">
      <c r="A281" s="208" t="s">
        <v>721</v>
      </c>
      <c r="B281" s="216" t="s">
        <v>722</v>
      </c>
      <c r="C281" s="182"/>
      <c r="D281" s="182"/>
    </row>
    <row r="282" spans="1:4">
      <c r="A282" s="208" t="s">
        <v>723</v>
      </c>
      <c r="B282" s="216" t="s">
        <v>724</v>
      </c>
      <c r="C282" s="182"/>
      <c r="D282" s="182"/>
    </row>
    <row r="283" spans="1:4">
      <c r="A283" s="208" t="s">
        <v>725</v>
      </c>
      <c r="B283" s="212" t="s">
        <v>726</v>
      </c>
      <c r="C283" s="182"/>
      <c r="D283" s="182"/>
    </row>
    <row r="284" spans="1:4">
      <c r="A284" s="213" t="s">
        <v>727</v>
      </c>
      <c r="B284" s="215" t="s">
        <v>728</v>
      </c>
      <c r="C284" s="182"/>
      <c r="D284" s="182"/>
    </row>
    <row r="285" spans="1:4">
      <c r="A285" s="213" t="s">
        <v>729</v>
      </c>
      <c r="B285" s="215" t="s">
        <v>730</v>
      </c>
      <c r="C285" s="182"/>
      <c r="D285" s="182"/>
    </row>
    <row r="286" spans="1:4">
      <c r="A286" s="208" t="s">
        <v>731</v>
      </c>
      <c r="B286" s="215" t="s">
        <v>732</v>
      </c>
      <c r="C286" s="182"/>
      <c r="D286" s="182"/>
    </row>
    <row r="287" spans="1:4">
      <c r="A287" s="208" t="s">
        <v>733</v>
      </c>
      <c r="B287" s="212" t="s">
        <v>734</v>
      </c>
      <c r="C287" s="182"/>
      <c r="D287" s="182"/>
    </row>
    <row r="288" spans="1:4">
      <c r="A288" s="208" t="s">
        <v>735</v>
      </c>
      <c r="B288" s="212" t="s">
        <v>736</v>
      </c>
      <c r="C288" s="182"/>
      <c r="D288" s="182"/>
    </row>
    <row r="289" spans="1:4">
      <c r="A289" s="208" t="s">
        <v>737</v>
      </c>
      <c r="B289" s="212" t="s">
        <v>738</v>
      </c>
      <c r="C289" s="182"/>
      <c r="D289" s="182"/>
    </row>
    <row r="290" spans="1:4">
      <c r="A290" s="208" t="s">
        <v>739</v>
      </c>
      <c r="B290" s="212" t="s">
        <v>740</v>
      </c>
      <c r="C290" s="182"/>
      <c r="D290" s="182"/>
    </row>
    <row r="291" spans="1:4">
      <c r="A291" s="208" t="s">
        <v>741</v>
      </c>
      <c r="B291" s="212" t="s">
        <v>742</v>
      </c>
      <c r="C291" s="182"/>
      <c r="D291" s="182"/>
    </row>
    <row r="292" spans="1:4">
      <c r="A292" s="208" t="s">
        <v>743</v>
      </c>
      <c r="B292" s="212" t="s">
        <v>744</v>
      </c>
      <c r="C292" s="182"/>
      <c r="D292" s="182"/>
    </row>
    <row r="293" spans="1:4">
      <c r="A293" s="208" t="s">
        <v>745</v>
      </c>
      <c r="B293" s="212" t="s">
        <v>746</v>
      </c>
      <c r="C293" s="182"/>
      <c r="D293" s="182"/>
    </row>
    <row r="294" spans="1:4">
      <c r="A294" s="208" t="s">
        <v>747</v>
      </c>
      <c r="B294" s="212" t="s">
        <v>748</v>
      </c>
      <c r="C294" s="182"/>
      <c r="D294" s="182"/>
    </row>
    <row r="295" spans="1:4">
      <c r="A295" s="208" t="s">
        <v>749</v>
      </c>
      <c r="B295" s="212" t="s">
        <v>750</v>
      </c>
      <c r="C295" s="182"/>
      <c r="D295" s="182"/>
    </row>
    <row r="296" spans="1:4">
      <c r="A296" s="208" t="s">
        <v>751</v>
      </c>
      <c r="B296" s="212" t="s">
        <v>752</v>
      </c>
      <c r="C296" s="182"/>
      <c r="D296" s="182"/>
    </row>
    <row r="297" spans="1:4">
      <c r="A297" s="208" t="s">
        <v>753</v>
      </c>
      <c r="B297" s="212" t="s">
        <v>754</v>
      </c>
      <c r="C297" s="182"/>
      <c r="D297" s="182"/>
    </row>
    <row r="298" spans="1:4">
      <c r="A298" s="208" t="s">
        <v>755</v>
      </c>
      <c r="B298" s="212" t="s">
        <v>756</v>
      </c>
      <c r="C298" s="182"/>
      <c r="D298" s="182"/>
    </row>
    <row r="299" spans="1:4">
      <c r="A299" s="208" t="s">
        <v>757</v>
      </c>
      <c r="B299" s="212" t="s">
        <v>758</v>
      </c>
      <c r="C299" s="182"/>
      <c r="D299" s="182"/>
    </row>
    <row r="300" spans="1:4">
      <c r="A300" s="208" t="s">
        <v>759</v>
      </c>
      <c r="B300" s="212" t="s">
        <v>760</v>
      </c>
      <c r="C300" s="182"/>
      <c r="D300" s="182"/>
    </row>
    <row r="301" spans="1:4">
      <c r="A301" s="208" t="s">
        <v>761</v>
      </c>
      <c r="B301" s="212" t="s">
        <v>762</v>
      </c>
      <c r="C301" s="182"/>
      <c r="D301" s="182"/>
    </row>
    <row r="302" spans="1:4">
      <c r="A302" s="208" t="s">
        <v>763</v>
      </c>
      <c r="B302" s="212" t="s">
        <v>764</v>
      </c>
      <c r="C302" s="182"/>
      <c r="D302" s="182"/>
    </row>
    <row r="303" spans="1:4">
      <c r="A303" s="208" t="s">
        <v>765</v>
      </c>
      <c r="B303" s="212" t="s">
        <v>766</v>
      </c>
      <c r="C303" s="182"/>
      <c r="D303" s="182"/>
    </row>
    <row r="304" spans="1:4">
      <c r="A304" s="208" t="s">
        <v>767</v>
      </c>
      <c r="B304" s="212" t="s">
        <v>768</v>
      </c>
      <c r="C304" s="182"/>
      <c r="D304" s="182"/>
    </row>
    <row r="305" spans="1:4">
      <c r="A305" s="208" t="s">
        <v>769</v>
      </c>
      <c r="B305" s="212" t="s">
        <v>770</v>
      </c>
      <c r="C305" s="182"/>
      <c r="D305" s="182"/>
    </row>
    <row r="306" spans="1:4">
      <c r="A306" s="208" t="s">
        <v>771</v>
      </c>
      <c r="B306" s="212" t="s">
        <v>772</v>
      </c>
      <c r="C306" s="182"/>
      <c r="D306" s="182"/>
    </row>
    <row r="307" spans="1:4">
      <c r="A307" s="208" t="s">
        <v>773</v>
      </c>
      <c r="B307" s="216" t="s">
        <v>774</v>
      </c>
      <c r="C307" s="182"/>
      <c r="D307" s="182"/>
    </row>
    <row r="308" spans="1:4">
      <c r="A308" s="208" t="s">
        <v>775</v>
      </c>
      <c r="B308" s="216" t="s">
        <v>776</v>
      </c>
      <c r="C308" s="182"/>
      <c r="D308" s="182"/>
    </row>
    <row r="309" spans="1:4">
      <c r="A309" s="208" t="s">
        <v>777</v>
      </c>
      <c r="B309" s="216" t="s">
        <v>778</v>
      </c>
      <c r="C309" s="182"/>
      <c r="D309" s="182"/>
    </row>
    <row r="310" spans="1:4" ht="25.5">
      <c r="A310" s="208" t="s">
        <v>779</v>
      </c>
      <c r="B310" s="216" t="s">
        <v>780</v>
      </c>
      <c r="C310" s="182"/>
      <c r="D310" s="182"/>
    </row>
    <row r="311" spans="1:4" ht="25.5">
      <c r="A311" s="208" t="s">
        <v>781</v>
      </c>
      <c r="B311" s="216" t="s">
        <v>782</v>
      </c>
      <c r="C311" s="182"/>
      <c r="D311" s="182"/>
    </row>
    <row r="312" spans="1:4">
      <c r="A312" s="208" t="s">
        <v>783</v>
      </c>
      <c r="B312" s="216" t="s">
        <v>784</v>
      </c>
      <c r="C312" s="182"/>
      <c r="D312" s="182"/>
    </row>
    <row r="313" spans="1:4">
      <c r="A313" s="208" t="s">
        <v>785</v>
      </c>
      <c r="B313" s="216" t="s">
        <v>786</v>
      </c>
      <c r="C313" s="182"/>
      <c r="D313" s="182"/>
    </row>
    <row r="314" spans="1:4" ht="18.75">
      <c r="A314" s="207">
        <v>7</v>
      </c>
      <c r="B314" s="214" t="s">
        <v>787</v>
      </c>
      <c r="C314" s="206"/>
      <c r="D314" s="206"/>
    </row>
    <row r="315" spans="1:4">
      <c r="A315" s="208" t="s">
        <v>788</v>
      </c>
      <c r="B315" s="216" t="s">
        <v>789</v>
      </c>
      <c r="C315" s="182"/>
      <c r="D315" s="182"/>
    </row>
    <row r="316" spans="1:4">
      <c r="A316" s="208" t="s">
        <v>790</v>
      </c>
      <c r="B316" s="216" t="s">
        <v>791</v>
      </c>
      <c r="C316" s="182"/>
      <c r="D316" s="182"/>
    </row>
    <row r="317" spans="1:4">
      <c r="A317" s="208" t="s">
        <v>792</v>
      </c>
      <c r="B317" s="216" t="s">
        <v>793</v>
      </c>
      <c r="C317" s="182"/>
      <c r="D317" s="182"/>
    </row>
    <row r="318" spans="1:4">
      <c r="A318" s="208" t="s">
        <v>794</v>
      </c>
      <c r="B318" s="216" t="s">
        <v>795</v>
      </c>
      <c r="C318" s="182"/>
      <c r="D318" s="182"/>
    </row>
    <row r="319" spans="1:4">
      <c r="A319" s="208" t="s">
        <v>796</v>
      </c>
      <c r="B319" s="216" t="s">
        <v>797</v>
      </c>
      <c r="C319" s="182"/>
      <c r="D319" s="182"/>
    </row>
    <row r="320" spans="1:4">
      <c r="A320" s="208" t="s">
        <v>798</v>
      </c>
      <c r="B320" s="216" t="s">
        <v>799</v>
      </c>
      <c r="C320" s="182"/>
      <c r="D320" s="182"/>
    </row>
    <row r="321" spans="1:4">
      <c r="A321" s="208" t="s">
        <v>800</v>
      </c>
      <c r="B321" s="216" t="s">
        <v>801</v>
      </c>
      <c r="C321" s="182"/>
      <c r="D321" s="182"/>
    </row>
    <row r="322" spans="1:4">
      <c r="A322" s="208" t="s">
        <v>802</v>
      </c>
      <c r="B322" s="215" t="s">
        <v>803</v>
      </c>
      <c r="C322" s="182"/>
      <c r="D322" s="182"/>
    </row>
    <row r="323" spans="1:4">
      <c r="A323" s="208" t="s">
        <v>804</v>
      </c>
      <c r="B323" s="215" t="s">
        <v>805</v>
      </c>
      <c r="C323" s="182"/>
      <c r="D323" s="182"/>
    </row>
    <row r="324" spans="1:4" ht="25.5">
      <c r="A324" s="208" t="s">
        <v>806</v>
      </c>
      <c r="B324" s="216" t="s">
        <v>807</v>
      </c>
      <c r="C324" s="182"/>
      <c r="D324" s="182"/>
    </row>
    <row r="325" spans="1:4" ht="25.5">
      <c r="A325" s="208" t="s">
        <v>808</v>
      </c>
      <c r="B325" s="216" t="s">
        <v>809</v>
      </c>
      <c r="C325" s="182"/>
      <c r="D325" s="182"/>
    </row>
    <row r="326" spans="1:4" ht="25.5">
      <c r="A326" s="208" t="s">
        <v>810</v>
      </c>
      <c r="B326" s="216" t="s">
        <v>811</v>
      </c>
      <c r="C326" s="182"/>
      <c r="D326" s="182"/>
    </row>
    <row r="327" spans="1:4" ht="25.5">
      <c r="A327" s="208" t="s">
        <v>812</v>
      </c>
      <c r="B327" s="216" t="s">
        <v>813</v>
      </c>
      <c r="C327" s="182"/>
      <c r="D327" s="182"/>
    </row>
    <row r="328" spans="1:4">
      <c r="A328" s="208" t="s">
        <v>814</v>
      </c>
      <c r="B328" s="215" t="s">
        <v>815</v>
      </c>
      <c r="C328" s="182"/>
      <c r="D328" s="182"/>
    </row>
    <row r="329" spans="1:4">
      <c r="A329" s="208" t="s">
        <v>816</v>
      </c>
      <c r="B329" s="215" t="s">
        <v>817</v>
      </c>
      <c r="C329" s="182"/>
      <c r="D329" s="182"/>
    </row>
    <row r="330" spans="1:4">
      <c r="A330" s="208" t="s">
        <v>818</v>
      </c>
      <c r="B330" s="216" t="s">
        <v>819</v>
      </c>
      <c r="C330" s="182"/>
      <c r="D330" s="182"/>
    </row>
    <row r="331" spans="1:4">
      <c r="A331" s="208" t="s">
        <v>820</v>
      </c>
      <c r="B331" s="216" t="s">
        <v>821</v>
      </c>
      <c r="C331" s="182"/>
      <c r="D331" s="182"/>
    </row>
    <row r="332" spans="1:4">
      <c r="A332" s="208" t="s">
        <v>822</v>
      </c>
      <c r="B332" s="212" t="s">
        <v>823</v>
      </c>
      <c r="C332" s="182"/>
      <c r="D332" s="182"/>
    </row>
    <row r="333" spans="1:4">
      <c r="A333" s="208" t="s">
        <v>824</v>
      </c>
      <c r="B333" s="212" t="s">
        <v>825</v>
      </c>
      <c r="C333" s="182"/>
      <c r="D333" s="182"/>
    </row>
    <row r="334" spans="1:4">
      <c r="A334" s="208" t="s">
        <v>826</v>
      </c>
      <c r="B334" s="212" t="s">
        <v>827</v>
      </c>
      <c r="C334" s="182"/>
      <c r="D334" s="182"/>
    </row>
    <row r="335" spans="1:4" ht="25.5">
      <c r="A335" s="208" t="s">
        <v>828</v>
      </c>
      <c r="B335" s="212" t="s">
        <v>829</v>
      </c>
      <c r="C335" s="182"/>
      <c r="D335" s="182"/>
    </row>
    <row r="336" spans="1:4" ht="25.5">
      <c r="A336" s="208" t="s">
        <v>830</v>
      </c>
      <c r="B336" s="212" t="s">
        <v>831</v>
      </c>
      <c r="C336" s="182"/>
      <c r="D336" s="182"/>
    </row>
    <row r="337" spans="1:4">
      <c r="A337" s="208" t="s">
        <v>832</v>
      </c>
      <c r="B337" s="212" t="s">
        <v>833</v>
      </c>
      <c r="C337" s="182"/>
      <c r="D337" s="182"/>
    </row>
    <row r="338" spans="1:4">
      <c r="A338" s="208" t="s">
        <v>834</v>
      </c>
      <c r="B338" s="212" t="s">
        <v>835</v>
      </c>
      <c r="C338" s="182"/>
      <c r="D338" s="182"/>
    </row>
    <row r="339" spans="1:4" ht="25.5">
      <c r="A339" s="208" t="s">
        <v>836</v>
      </c>
      <c r="B339" s="212" t="s">
        <v>837</v>
      </c>
      <c r="C339" s="182"/>
      <c r="D339" s="182"/>
    </row>
    <row r="340" spans="1:4" ht="25.5">
      <c r="A340" s="208" t="s">
        <v>838</v>
      </c>
      <c r="B340" s="212" t="s">
        <v>839</v>
      </c>
      <c r="C340" s="182"/>
      <c r="D340" s="182"/>
    </row>
    <row r="341" spans="1:4">
      <c r="A341" s="208" t="s">
        <v>840</v>
      </c>
      <c r="B341" s="212" t="s">
        <v>841</v>
      </c>
      <c r="C341" s="182"/>
      <c r="D341" s="182"/>
    </row>
    <row r="342" spans="1:4">
      <c r="A342" s="208" t="s">
        <v>842</v>
      </c>
      <c r="B342" s="212" t="s">
        <v>843</v>
      </c>
      <c r="C342" s="182"/>
      <c r="D342" s="182"/>
    </row>
    <row r="343" spans="1:4" ht="37.5">
      <c r="A343" s="207">
        <v>8</v>
      </c>
      <c r="B343" s="214" t="s">
        <v>844</v>
      </c>
      <c r="C343" s="206"/>
      <c r="D343" s="206"/>
    </row>
    <row r="344" spans="1:4" ht="25.5">
      <c r="A344" s="217" t="s">
        <v>845</v>
      </c>
      <c r="B344" s="215" t="s">
        <v>846</v>
      </c>
      <c r="C344" s="182"/>
      <c r="D344" s="182"/>
    </row>
    <row r="345" spans="1:4" ht="25.5">
      <c r="A345" s="217" t="s">
        <v>847</v>
      </c>
      <c r="B345" s="215" t="s">
        <v>848</v>
      </c>
      <c r="C345" s="182"/>
      <c r="D345" s="182"/>
    </row>
    <row r="346" spans="1:4">
      <c r="A346" s="208" t="s">
        <v>849</v>
      </c>
      <c r="B346" s="212" t="s">
        <v>850</v>
      </c>
      <c r="C346" s="182"/>
      <c r="D346" s="182"/>
    </row>
    <row r="347" spans="1:4">
      <c r="A347" s="208" t="s">
        <v>851</v>
      </c>
      <c r="B347" s="212" t="s">
        <v>852</v>
      </c>
      <c r="C347" s="182"/>
      <c r="D347" s="182"/>
    </row>
    <row r="348" spans="1:4">
      <c r="A348" s="213" t="s">
        <v>853</v>
      </c>
      <c r="B348" s="215" t="s">
        <v>854</v>
      </c>
      <c r="C348" s="182"/>
      <c r="D348" s="182"/>
    </row>
    <row r="349" spans="1:4">
      <c r="A349" s="213" t="s">
        <v>855</v>
      </c>
      <c r="B349" s="215" t="s">
        <v>856</v>
      </c>
      <c r="C349" s="182"/>
      <c r="D349" s="182"/>
    </row>
    <row r="350" spans="1:4">
      <c r="A350" s="213" t="s">
        <v>857</v>
      </c>
      <c r="B350" s="215" t="s">
        <v>858</v>
      </c>
      <c r="C350" s="182"/>
      <c r="D350" s="182"/>
    </row>
    <row r="351" spans="1:4">
      <c r="A351" s="213" t="s">
        <v>859</v>
      </c>
      <c r="B351" s="215" t="s">
        <v>860</v>
      </c>
      <c r="C351" s="182"/>
      <c r="D351" s="182"/>
    </row>
    <row r="352" spans="1:4">
      <c r="A352" s="213" t="s">
        <v>861</v>
      </c>
      <c r="B352" s="215" t="s">
        <v>862</v>
      </c>
      <c r="C352" s="182"/>
      <c r="D352" s="182"/>
    </row>
    <row r="353" spans="1:4">
      <c r="A353" s="208" t="s">
        <v>863</v>
      </c>
      <c r="B353" s="216" t="s">
        <v>864</v>
      </c>
      <c r="C353" s="182"/>
      <c r="D353" s="182"/>
    </row>
    <row r="354" spans="1:4">
      <c r="A354" s="208" t="s">
        <v>865</v>
      </c>
      <c r="B354" s="216" t="s">
        <v>866</v>
      </c>
      <c r="C354" s="182"/>
      <c r="D354" s="182"/>
    </row>
    <row r="355" spans="1:4">
      <c r="A355" s="208" t="s">
        <v>867</v>
      </c>
      <c r="B355" s="212" t="s">
        <v>868</v>
      </c>
      <c r="C355" s="182"/>
      <c r="D355" s="182"/>
    </row>
    <row r="356" spans="1:4">
      <c r="A356" s="208" t="s">
        <v>869</v>
      </c>
      <c r="B356" s="212" t="s">
        <v>870</v>
      </c>
      <c r="C356" s="182"/>
      <c r="D356" s="182"/>
    </row>
    <row r="357" spans="1:4">
      <c r="A357" s="208" t="s">
        <v>871</v>
      </c>
      <c r="B357" s="212" t="s">
        <v>872</v>
      </c>
      <c r="C357" s="182"/>
      <c r="D357" s="182"/>
    </row>
    <row r="358" spans="1:4">
      <c r="A358" s="208" t="s">
        <v>873</v>
      </c>
      <c r="B358" s="212" t="s">
        <v>874</v>
      </c>
      <c r="C358" s="182"/>
      <c r="D358" s="182"/>
    </row>
    <row r="359" spans="1:4">
      <c r="A359" s="208" t="s">
        <v>875</v>
      </c>
      <c r="B359" s="212" t="s">
        <v>876</v>
      </c>
      <c r="C359" s="182"/>
      <c r="D359" s="182"/>
    </row>
    <row r="360" spans="1:4">
      <c r="A360" s="208" t="s">
        <v>877</v>
      </c>
      <c r="B360" s="212" t="s">
        <v>876</v>
      </c>
      <c r="C360" s="182"/>
      <c r="D360" s="182"/>
    </row>
    <row r="361" spans="1:4">
      <c r="A361" s="208" t="s">
        <v>878</v>
      </c>
      <c r="B361" s="216" t="s">
        <v>879</v>
      </c>
      <c r="C361" s="182"/>
      <c r="D361" s="182"/>
    </row>
    <row r="362" spans="1:4">
      <c r="A362" s="208" t="s">
        <v>880</v>
      </c>
      <c r="B362" s="216" t="s">
        <v>881</v>
      </c>
      <c r="C362" s="182"/>
      <c r="D362" s="182"/>
    </row>
    <row r="363" spans="1:4">
      <c r="A363" s="208" t="s">
        <v>882</v>
      </c>
      <c r="B363" s="212" t="s">
        <v>883</v>
      </c>
      <c r="C363" s="182"/>
      <c r="D363" s="182"/>
    </row>
    <row r="364" spans="1:4" ht="25.5">
      <c r="A364" s="208" t="s">
        <v>884</v>
      </c>
      <c r="B364" s="212" t="s">
        <v>885</v>
      </c>
      <c r="C364" s="182"/>
      <c r="D364" s="182"/>
    </row>
    <row r="365" spans="1:4" ht="25.5">
      <c r="A365" s="208" t="s">
        <v>886</v>
      </c>
      <c r="B365" s="212" t="s">
        <v>887</v>
      </c>
      <c r="C365" s="182"/>
      <c r="D365" s="182"/>
    </row>
    <row r="366" spans="1:4" ht="25.5">
      <c r="A366" s="208" t="s">
        <v>888</v>
      </c>
      <c r="B366" s="212" t="s">
        <v>889</v>
      </c>
      <c r="C366" s="182"/>
      <c r="D366" s="182"/>
    </row>
    <row r="367" spans="1:4">
      <c r="A367" s="208" t="s">
        <v>890</v>
      </c>
      <c r="B367" s="212" t="s">
        <v>891</v>
      </c>
      <c r="C367" s="182"/>
      <c r="D367" s="182"/>
    </row>
    <row r="368" spans="1:4">
      <c r="A368" s="208" t="s">
        <v>892</v>
      </c>
      <c r="B368" s="212" t="s">
        <v>893</v>
      </c>
      <c r="C368" s="182"/>
      <c r="D368" s="182"/>
    </row>
    <row r="369" spans="1:4">
      <c r="A369" s="208" t="s">
        <v>894</v>
      </c>
      <c r="B369" s="212" t="s">
        <v>895</v>
      </c>
      <c r="C369" s="182"/>
      <c r="D369" s="182"/>
    </row>
    <row r="370" spans="1:4">
      <c r="A370" s="208" t="s">
        <v>896</v>
      </c>
      <c r="B370" s="212" t="s">
        <v>897</v>
      </c>
      <c r="C370" s="182"/>
      <c r="D370" s="182"/>
    </row>
    <row r="371" spans="1:4">
      <c r="A371" s="208" t="s">
        <v>898</v>
      </c>
      <c r="B371" s="215" t="s">
        <v>899</v>
      </c>
      <c r="C371" s="182"/>
      <c r="D371" s="182"/>
    </row>
    <row r="372" spans="1:4">
      <c r="A372" s="208" t="s">
        <v>900</v>
      </c>
      <c r="B372" s="215" t="s">
        <v>901</v>
      </c>
      <c r="C372" s="182"/>
      <c r="D372" s="182"/>
    </row>
    <row r="373" spans="1:4">
      <c r="A373" s="208" t="s">
        <v>902</v>
      </c>
      <c r="B373" s="212" t="s">
        <v>903</v>
      </c>
      <c r="C373" s="182"/>
      <c r="D373" s="182"/>
    </row>
    <row r="374" spans="1:4">
      <c r="A374" s="208" t="s">
        <v>904</v>
      </c>
      <c r="B374" s="215" t="s">
        <v>905</v>
      </c>
      <c r="C374" s="182"/>
      <c r="D374" s="182"/>
    </row>
    <row r="375" spans="1:4">
      <c r="A375" s="208" t="s">
        <v>906</v>
      </c>
      <c r="B375" s="215" t="s">
        <v>907</v>
      </c>
      <c r="C375" s="182"/>
      <c r="D375" s="182"/>
    </row>
    <row r="376" spans="1:4">
      <c r="A376" s="208" t="s">
        <v>908</v>
      </c>
      <c r="B376" s="212" t="s">
        <v>909</v>
      </c>
      <c r="C376" s="182"/>
      <c r="D376" s="182"/>
    </row>
    <row r="377" spans="1:4">
      <c r="A377" s="208" t="s">
        <v>910</v>
      </c>
      <c r="B377" s="212" t="s">
        <v>911</v>
      </c>
      <c r="C377" s="182"/>
      <c r="D377" s="182"/>
    </row>
    <row r="378" spans="1:4">
      <c r="A378" s="208" t="s">
        <v>912</v>
      </c>
      <c r="B378" s="212" t="s">
        <v>913</v>
      </c>
      <c r="C378" s="182"/>
      <c r="D378" s="182"/>
    </row>
    <row r="379" spans="1:4">
      <c r="A379" s="208" t="s">
        <v>914</v>
      </c>
      <c r="B379" s="215" t="s">
        <v>915</v>
      </c>
      <c r="C379" s="182"/>
      <c r="D379" s="182"/>
    </row>
    <row r="380" spans="1:4">
      <c r="A380" s="208" t="s">
        <v>916</v>
      </c>
      <c r="B380" s="215" t="s">
        <v>917</v>
      </c>
      <c r="C380" s="182"/>
      <c r="D380" s="182"/>
    </row>
    <row r="381" spans="1:4">
      <c r="A381" s="208" t="s">
        <v>918</v>
      </c>
      <c r="B381" s="215" t="s">
        <v>919</v>
      </c>
      <c r="C381" s="182"/>
      <c r="D381" s="182"/>
    </row>
    <row r="382" spans="1:4">
      <c r="A382" s="208" t="s">
        <v>920</v>
      </c>
      <c r="B382" s="212" t="s">
        <v>921</v>
      </c>
      <c r="C382" s="182"/>
      <c r="D382" s="182"/>
    </row>
    <row r="383" spans="1:4">
      <c r="A383" s="208" t="s">
        <v>922</v>
      </c>
      <c r="B383" s="212" t="s">
        <v>923</v>
      </c>
      <c r="C383" s="182"/>
      <c r="D383" s="182"/>
    </row>
    <row r="384" spans="1:4">
      <c r="A384" s="208" t="s">
        <v>924</v>
      </c>
      <c r="B384" s="212" t="s">
        <v>925</v>
      </c>
      <c r="C384" s="182"/>
      <c r="D384" s="182"/>
    </row>
    <row r="385" spans="1:4">
      <c r="A385" s="208" t="s">
        <v>926</v>
      </c>
      <c r="B385" s="212" t="s">
        <v>927</v>
      </c>
      <c r="C385" s="182"/>
      <c r="D385" s="182"/>
    </row>
    <row r="386" spans="1:4">
      <c r="A386" s="208" t="s">
        <v>928</v>
      </c>
      <c r="B386" s="212" t="s">
        <v>929</v>
      </c>
      <c r="C386" s="182"/>
      <c r="D386" s="182"/>
    </row>
    <row r="387" spans="1:4">
      <c r="A387" s="208" t="s">
        <v>930</v>
      </c>
      <c r="B387" s="212" t="s">
        <v>931</v>
      </c>
      <c r="C387" s="182"/>
      <c r="D387" s="182"/>
    </row>
    <row r="388" spans="1:4">
      <c r="A388" s="208" t="s">
        <v>932</v>
      </c>
      <c r="B388" s="212" t="s">
        <v>933</v>
      </c>
      <c r="C388" s="182"/>
      <c r="D388" s="182"/>
    </row>
    <row r="389" spans="1:4">
      <c r="A389" s="208" t="s">
        <v>934</v>
      </c>
      <c r="B389" s="212" t="s">
        <v>935</v>
      </c>
      <c r="C389" s="182"/>
      <c r="D389" s="182"/>
    </row>
    <row r="390" spans="1:4">
      <c r="A390" s="208" t="s">
        <v>936</v>
      </c>
      <c r="B390" s="212" t="s">
        <v>937</v>
      </c>
      <c r="C390" s="182"/>
      <c r="D390" s="182"/>
    </row>
    <row r="391" spans="1:4">
      <c r="A391" s="208" t="s">
        <v>938</v>
      </c>
      <c r="B391" s="212" t="s">
        <v>939</v>
      </c>
      <c r="C391" s="182"/>
      <c r="D391" s="182"/>
    </row>
    <row r="392" spans="1:4">
      <c r="A392" s="208" t="s">
        <v>940</v>
      </c>
      <c r="B392" s="212" t="s">
        <v>941</v>
      </c>
      <c r="C392" s="182"/>
      <c r="D392" s="182"/>
    </row>
    <row r="393" spans="1:4">
      <c r="A393" s="208" t="s">
        <v>942</v>
      </c>
      <c r="B393" s="212" t="s">
        <v>943</v>
      </c>
      <c r="C393" s="182"/>
      <c r="D393" s="182"/>
    </row>
    <row r="394" spans="1:4">
      <c r="A394" s="208" t="s">
        <v>944</v>
      </c>
      <c r="B394" s="215" t="s">
        <v>945</v>
      </c>
      <c r="C394" s="182"/>
      <c r="D394" s="182"/>
    </row>
    <row r="395" spans="1:4">
      <c r="A395" s="208" t="s">
        <v>946</v>
      </c>
      <c r="B395" s="215" t="s">
        <v>947</v>
      </c>
      <c r="C395" s="182"/>
      <c r="D395" s="182"/>
    </row>
    <row r="396" spans="1:4">
      <c r="A396" s="208" t="s">
        <v>948</v>
      </c>
      <c r="B396" s="215" t="s">
        <v>949</v>
      </c>
      <c r="C396" s="182"/>
      <c r="D396" s="182"/>
    </row>
    <row r="397" spans="1:4">
      <c r="A397" s="208" t="s">
        <v>950</v>
      </c>
      <c r="B397" s="215" t="s">
        <v>951</v>
      </c>
      <c r="C397" s="182"/>
      <c r="D397" s="182"/>
    </row>
    <row r="398" spans="1:4">
      <c r="A398" s="208" t="s">
        <v>952</v>
      </c>
      <c r="B398" s="212" t="s">
        <v>953</v>
      </c>
      <c r="C398" s="182"/>
      <c r="D398" s="182"/>
    </row>
    <row r="399" spans="1:4">
      <c r="A399" s="208" t="s">
        <v>954</v>
      </c>
      <c r="B399" s="212" t="s">
        <v>955</v>
      </c>
      <c r="C399" s="182"/>
      <c r="D399" s="182"/>
    </row>
    <row r="400" spans="1:4">
      <c r="A400" s="208" t="s">
        <v>956</v>
      </c>
      <c r="B400" s="212" t="s">
        <v>957</v>
      </c>
      <c r="C400" s="182"/>
      <c r="D400" s="182"/>
    </row>
    <row r="401" spans="1:4">
      <c r="A401" s="208" t="s">
        <v>958</v>
      </c>
      <c r="B401" s="212" t="s">
        <v>959</v>
      </c>
      <c r="C401" s="182"/>
      <c r="D401" s="182"/>
    </row>
    <row r="402" spans="1:4">
      <c r="A402" s="208" t="s">
        <v>960</v>
      </c>
      <c r="B402" s="212" t="s">
        <v>961</v>
      </c>
      <c r="C402" s="182"/>
      <c r="D402" s="182"/>
    </row>
    <row r="403" spans="1:4">
      <c r="A403" s="208" t="s">
        <v>962</v>
      </c>
      <c r="B403" s="212" t="s">
        <v>963</v>
      </c>
      <c r="C403" s="182"/>
      <c r="D403" s="182"/>
    </row>
    <row r="404" spans="1:4">
      <c r="A404" s="208" t="s">
        <v>964</v>
      </c>
      <c r="B404" s="212" t="s">
        <v>965</v>
      </c>
      <c r="C404" s="182"/>
      <c r="D404" s="182"/>
    </row>
    <row r="405" spans="1:4">
      <c r="A405" s="208" t="s">
        <v>966</v>
      </c>
      <c r="B405" s="212" t="s">
        <v>967</v>
      </c>
      <c r="C405" s="182"/>
      <c r="D405" s="182"/>
    </row>
    <row r="406" spans="1:4">
      <c r="A406" s="208" t="s">
        <v>968</v>
      </c>
      <c r="B406" s="212" t="s">
        <v>969</v>
      </c>
      <c r="C406" s="182"/>
      <c r="D406" s="182"/>
    </row>
    <row r="407" spans="1:4">
      <c r="A407" s="208" t="s">
        <v>970</v>
      </c>
      <c r="B407" s="212" t="s">
        <v>971</v>
      </c>
      <c r="C407" s="182"/>
      <c r="D407" s="182"/>
    </row>
    <row r="408" spans="1:4">
      <c r="A408" s="208" t="s">
        <v>972</v>
      </c>
      <c r="B408" s="212" t="s">
        <v>973</v>
      </c>
      <c r="C408" s="182"/>
      <c r="D408" s="182"/>
    </row>
    <row r="409" spans="1:4">
      <c r="A409" s="208" t="s">
        <v>974</v>
      </c>
      <c r="B409" s="212" t="s">
        <v>975</v>
      </c>
      <c r="C409" s="182"/>
      <c r="D409" s="182"/>
    </row>
    <row r="410" spans="1:4">
      <c r="A410" s="208" t="s">
        <v>976</v>
      </c>
      <c r="B410" s="212" t="s">
        <v>977</v>
      </c>
      <c r="C410" s="182"/>
      <c r="D410" s="182"/>
    </row>
    <row r="411" spans="1:4">
      <c r="A411" s="208" t="s">
        <v>978</v>
      </c>
      <c r="B411" s="209" t="s">
        <v>979</v>
      </c>
      <c r="C411" s="182"/>
      <c r="D411" s="182"/>
    </row>
    <row r="412" spans="1:4">
      <c r="A412" s="208" t="s">
        <v>980</v>
      </c>
      <c r="B412" s="209" t="s">
        <v>981</v>
      </c>
      <c r="C412" s="182"/>
      <c r="D412" s="182"/>
    </row>
    <row r="413" spans="1:4">
      <c r="A413" s="208" t="s">
        <v>982</v>
      </c>
      <c r="B413" s="209" t="s">
        <v>983</v>
      </c>
      <c r="C413" s="182"/>
      <c r="D413" s="182"/>
    </row>
    <row r="414" spans="1:4">
      <c r="A414" s="208" t="s">
        <v>984</v>
      </c>
      <c r="B414" s="209" t="s">
        <v>985</v>
      </c>
      <c r="C414" s="182"/>
      <c r="D414" s="182"/>
    </row>
    <row r="415" spans="1:4">
      <c r="A415" s="208" t="s">
        <v>986</v>
      </c>
      <c r="B415" s="209" t="s">
        <v>987</v>
      </c>
      <c r="C415" s="182"/>
      <c r="D415" s="182"/>
    </row>
    <row r="416" spans="1:4">
      <c r="A416" s="208" t="s">
        <v>988</v>
      </c>
      <c r="B416" s="209" t="s">
        <v>989</v>
      </c>
      <c r="C416" s="182"/>
      <c r="D416" s="182"/>
    </row>
    <row r="417" spans="1:4">
      <c r="A417" s="208" t="s">
        <v>990</v>
      </c>
      <c r="B417" s="218" t="s">
        <v>991</v>
      </c>
      <c r="C417" s="182"/>
      <c r="D417" s="182"/>
    </row>
    <row r="418" spans="1:4">
      <c r="A418" s="208" t="s">
        <v>992</v>
      </c>
      <c r="B418" s="209" t="s">
        <v>993</v>
      </c>
      <c r="C418" s="182"/>
      <c r="D418" s="182"/>
    </row>
    <row r="419" spans="1:4">
      <c r="A419" s="208" t="s">
        <v>994</v>
      </c>
      <c r="B419" s="209" t="s">
        <v>995</v>
      </c>
      <c r="C419" s="182"/>
      <c r="D419" s="182"/>
    </row>
    <row r="420" spans="1:4">
      <c r="A420" s="208" t="s">
        <v>996</v>
      </c>
      <c r="B420" s="209" t="s">
        <v>997</v>
      </c>
      <c r="C420" s="182"/>
      <c r="D420" s="182"/>
    </row>
    <row r="421" spans="1:4">
      <c r="A421" s="208" t="s">
        <v>998</v>
      </c>
      <c r="B421" s="209" t="s">
        <v>999</v>
      </c>
      <c r="C421" s="182"/>
      <c r="D421" s="182"/>
    </row>
    <row r="422" spans="1:4">
      <c r="A422" s="208" t="s">
        <v>1000</v>
      </c>
      <c r="B422" s="209" t="s">
        <v>1001</v>
      </c>
      <c r="C422" s="182"/>
      <c r="D422" s="182"/>
    </row>
    <row r="423" spans="1:4">
      <c r="A423" s="208" t="s">
        <v>1002</v>
      </c>
      <c r="B423" s="209" t="s">
        <v>1003</v>
      </c>
      <c r="C423" s="182"/>
      <c r="D423" s="182"/>
    </row>
    <row r="424" spans="1:4">
      <c r="A424" s="208" t="s">
        <v>1004</v>
      </c>
      <c r="B424" s="209" t="s">
        <v>1005</v>
      </c>
      <c r="C424" s="182"/>
      <c r="D424" s="182"/>
    </row>
    <row r="425" spans="1:4">
      <c r="A425" s="208" t="s">
        <v>1006</v>
      </c>
      <c r="B425" s="209" t="s">
        <v>1007</v>
      </c>
      <c r="C425" s="182"/>
      <c r="D425" s="182"/>
    </row>
    <row r="426" spans="1:4">
      <c r="A426" s="208" t="s">
        <v>1008</v>
      </c>
      <c r="B426" s="209" t="s">
        <v>1009</v>
      </c>
      <c r="C426" s="182"/>
      <c r="D426" s="182"/>
    </row>
    <row r="427" spans="1:4">
      <c r="A427" s="208" t="s">
        <v>1010</v>
      </c>
      <c r="B427" s="209" t="s">
        <v>1011</v>
      </c>
      <c r="C427" s="182"/>
      <c r="D427" s="182"/>
    </row>
    <row r="428" spans="1:4" ht="18.75">
      <c r="A428" s="207">
        <v>9</v>
      </c>
      <c r="B428" s="214" t="s">
        <v>1012</v>
      </c>
      <c r="C428" s="206"/>
      <c r="D428" s="206"/>
    </row>
    <row r="429" spans="1:4">
      <c r="A429" s="208" t="s">
        <v>1013</v>
      </c>
      <c r="B429" s="218" t="s">
        <v>1014</v>
      </c>
      <c r="C429" s="182"/>
      <c r="D429" s="182"/>
    </row>
    <row r="430" spans="1:4">
      <c r="A430" s="208" t="s">
        <v>1015</v>
      </c>
      <c r="B430" s="218" t="s">
        <v>1016</v>
      </c>
      <c r="C430" s="182"/>
      <c r="D430" s="182"/>
    </row>
    <row r="431" spans="1:4">
      <c r="A431" s="208" t="s">
        <v>1017</v>
      </c>
      <c r="B431" s="218" t="s">
        <v>1018</v>
      </c>
      <c r="C431" s="182"/>
      <c r="D431" s="182"/>
    </row>
    <row r="432" spans="1:4">
      <c r="A432" s="208" t="s">
        <v>1019</v>
      </c>
      <c r="B432" s="210" t="s">
        <v>1020</v>
      </c>
      <c r="C432" s="182"/>
      <c r="D432" s="182"/>
    </row>
    <row r="433" spans="1:4">
      <c r="A433" s="208" t="s">
        <v>1021</v>
      </c>
      <c r="B433" s="209" t="s">
        <v>1022</v>
      </c>
      <c r="C433" s="182"/>
      <c r="D433" s="182"/>
    </row>
    <row r="434" spans="1:4">
      <c r="A434" s="208" t="s">
        <v>1023</v>
      </c>
      <c r="B434" s="209" t="s">
        <v>1024</v>
      </c>
      <c r="C434" s="182"/>
      <c r="D434" s="182"/>
    </row>
    <row r="435" spans="1:4">
      <c r="A435" s="208" t="s">
        <v>1025</v>
      </c>
      <c r="B435" s="209" t="s">
        <v>1026</v>
      </c>
      <c r="C435" s="182"/>
      <c r="D435" s="182"/>
    </row>
    <row r="436" spans="1:4">
      <c r="A436" s="208" t="s">
        <v>1027</v>
      </c>
      <c r="B436" s="209" t="s">
        <v>1028</v>
      </c>
      <c r="C436" s="182"/>
      <c r="D436" s="182"/>
    </row>
    <row r="437" spans="1:4">
      <c r="A437" s="208" t="s">
        <v>1029</v>
      </c>
      <c r="B437" s="209" t="s">
        <v>1030</v>
      </c>
      <c r="C437" s="182"/>
      <c r="D437" s="182"/>
    </row>
    <row r="438" spans="1:4">
      <c r="A438" s="208" t="s">
        <v>1031</v>
      </c>
      <c r="B438" s="209" t="s">
        <v>1032</v>
      </c>
      <c r="C438" s="182"/>
      <c r="D438" s="182"/>
    </row>
    <row r="439" spans="1:4" ht="25.5">
      <c r="A439" s="208" t="s">
        <v>1033</v>
      </c>
      <c r="B439" s="209" t="s">
        <v>1034</v>
      </c>
      <c r="C439" s="182"/>
      <c r="D439" s="182"/>
    </row>
    <row r="440" spans="1:4">
      <c r="A440" s="208" t="s">
        <v>1035</v>
      </c>
      <c r="B440" s="209" t="s">
        <v>1036</v>
      </c>
      <c r="C440" s="182"/>
      <c r="D440" s="182"/>
    </row>
    <row r="441" spans="1:4" ht="25.5">
      <c r="A441" s="208" t="s">
        <v>1037</v>
      </c>
      <c r="B441" s="209" t="s">
        <v>1038</v>
      </c>
      <c r="C441" s="182"/>
      <c r="D441" s="182"/>
    </row>
    <row r="442" spans="1:4" ht="25.5">
      <c r="A442" s="208" t="s">
        <v>1039</v>
      </c>
      <c r="B442" s="209" t="s">
        <v>1040</v>
      </c>
      <c r="C442" s="182"/>
      <c r="D442" s="182"/>
    </row>
    <row r="443" spans="1:4">
      <c r="A443" s="208" t="s">
        <v>1041</v>
      </c>
      <c r="B443" s="209" t="s">
        <v>1042</v>
      </c>
      <c r="C443" s="182"/>
      <c r="D443" s="182"/>
    </row>
    <row r="444" spans="1:4">
      <c r="A444" s="208" t="s">
        <v>1043</v>
      </c>
      <c r="B444" s="209" t="s">
        <v>1044</v>
      </c>
      <c r="C444" s="182"/>
      <c r="D444" s="182"/>
    </row>
    <row r="445" spans="1:4">
      <c r="A445" s="208" t="s">
        <v>1045</v>
      </c>
      <c r="B445" s="209" t="s">
        <v>1046</v>
      </c>
      <c r="C445" s="182"/>
      <c r="D445" s="182"/>
    </row>
    <row r="446" spans="1:4">
      <c r="A446" s="208" t="s">
        <v>1047</v>
      </c>
      <c r="B446" s="209" t="s">
        <v>1048</v>
      </c>
      <c r="C446" s="182"/>
      <c r="D446" s="182"/>
    </row>
    <row r="447" spans="1:4">
      <c r="A447" s="208" t="s">
        <v>1049</v>
      </c>
      <c r="B447" s="209" t="s">
        <v>1050</v>
      </c>
      <c r="C447" s="182"/>
      <c r="D447" s="182"/>
    </row>
    <row r="448" spans="1:4">
      <c r="A448" s="208" t="s">
        <v>1051</v>
      </c>
      <c r="B448" s="209" t="s">
        <v>1052</v>
      </c>
      <c r="C448" s="182"/>
      <c r="D448" s="182"/>
    </row>
    <row r="449" spans="1:4">
      <c r="A449" s="208" t="s">
        <v>1053</v>
      </c>
      <c r="B449" s="218" t="s">
        <v>1054</v>
      </c>
      <c r="C449" s="182"/>
      <c r="D449" s="182"/>
    </row>
    <row r="450" spans="1:4">
      <c r="A450" s="208" t="s">
        <v>1055</v>
      </c>
      <c r="B450" s="218" t="s">
        <v>1056</v>
      </c>
      <c r="C450" s="182"/>
      <c r="D450" s="182"/>
    </row>
    <row r="451" spans="1:4">
      <c r="A451" s="208" t="s">
        <v>1057</v>
      </c>
      <c r="B451" s="209" t="s">
        <v>1058</v>
      </c>
      <c r="C451" s="182"/>
      <c r="D451" s="182"/>
    </row>
    <row r="452" spans="1:4">
      <c r="A452" s="208" t="s">
        <v>1059</v>
      </c>
      <c r="B452" s="209" t="s">
        <v>1060</v>
      </c>
      <c r="C452" s="182"/>
      <c r="D452" s="182"/>
    </row>
    <row r="453" spans="1:4">
      <c r="A453" s="208" t="s">
        <v>1061</v>
      </c>
      <c r="B453" s="209" t="s">
        <v>1062</v>
      </c>
      <c r="C453" s="182"/>
      <c r="D453" s="182"/>
    </row>
    <row r="454" spans="1:4">
      <c r="A454" s="208" t="s">
        <v>1063</v>
      </c>
      <c r="B454" s="209" t="s">
        <v>1064</v>
      </c>
      <c r="C454" s="182"/>
      <c r="D454" s="182"/>
    </row>
    <row r="455" spans="1:4">
      <c r="A455" s="208" t="s">
        <v>1065</v>
      </c>
      <c r="B455" s="209" t="s">
        <v>1066</v>
      </c>
      <c r="C455" s="182"/>
      <c r="D455" s="182"/>
    </row>
    <row r="456" spans="1:4">
      <c r="A456" s="208" t="s">
        <v>1067</v>
      </c>
      <c r="B456" s="209" t="s">
        <v>1068</v>
      </c>
      <c r="C456" s="182"/>
      <c r="D456" s="182"/>
    </row>
    <row r="457" spans="1:4">
      <c r="A457" s="208" t="s">
        <v>1069</v>
      </c>
      <c r="B457" s="209" t="s">
        <v>1070</v>
      </c>
      <c r="C457" s="182"/>
      <c r="D457" s="182"/>
    </row>
    <row r="458" spans="1:4">
      <c r="A458" s="208" t="s">
        <v>1071</v>
      </c>
      <c r="B458" s="209" t="s">
        <v>1072</v>
      </c>
      <c r="C458" s="182"/>
      <c r="D458" s="182"/>
    </row>
    <row r="459" spans="1:4">
      <c r="A459" s="208" t="s">
        <v>1073</v>
      </c>
      <c r="B459" s="209" t="s">
        <v>1074</v>
      </c>
      <c r="C459" s="182"/>
      <c r="D459" s="182"/>
    </row>
    <row r="460" spans="1:4">
      <c r="A460" s="208" t="s">
        <v>1075</v>
      </c>
      <c r="B460" s="209" t="s">
        <v>1076</v>
      </c>
      <c r="C460" s="182"/>
      <c r="D460" s="182"/>
    </row>
    <row r="461" spans="1:4">
      <c r="A461" s="208" t="s">
        <v>1077</v>
      </c>
      <c r="B461" s="209" t="s">
        <v>1078</v>
      </c>
      <c r="C461" s="182"/>
      <c r="D461" s="182"/>
    </row>
    <row r="462" spans="1:4">
      <c r="A462" s="208" t="s">
        <v>1079</v>
      </c>
      <c r="B462" s="209" t="s">
        <v>1080</v>
      </c>
      <c r="C462" s="182"/>
      <c r="D462" s="182"/>
    </row>
    <row r="463" spans="1:4" ht="37.5">
      <c r="A463" s="207">
        <v>10</v>
      </c>
      <c r="B463" s="214" t="s">
        <v>1081</v>
      </c>
      <c r="C463" s="206"/>
      <c r="D463" s="206"/>
    </row>
    <row r="464" spans="1:4">
      <c r="A464" s="208" t="s">
        <v>1082</v>
      </c>
      <c r="B464" s="209" t="s">
        <v>1083</v>
      </c>
      <c r="C464" s="182"/>
      <c r="D464" s="182"/>
    </row>
    <row r="465" spans="1:4">
      <c r="A465" s="208" t="s">
        <v>1084</v>
      </c>
      <c r="B465" s="209" t="s">
        <v>1085</v>
      </c>
      <c r="C465" s="182"/>
      <c r="D465" s="182"/>
    </row>
    <row r="466" spans="1:4">
      <c r="A466" s="208" t="s">
        <v>1086</v>
      </c>
      <c r="B466" s="218" t="s">
        <v>1087</v>
      </c>
      <c r="C466" s="182"/>
      <c r="D466" s="182"/>
    </row>
    <row r="467" spans="1:4">
      <c r="A467" s="208" t="s">
        <v>1088</v>
      </c>
      <c r="B467" s="218" t="s">
        <v>1089</v>
      </c>
      <c r="C467" s="182"/>
      <c r="D467" s="182"/>
    </row>
    <row r="468" spans="1:4">
      <c r="A468" s="208" t="s">
        <v>1090</v>
      </c>
      <c r="B468" s="209" t="s">
        <v>1091</v>
      </c>
      <c r="C468" s="182"/>
      <c r="D468" s="182"/>
    </row>
    <row r="469" spans="1:4">
      <c r="A469" s="208" t="s">
        <v>1092</v>
      </c>
      <c r="B469" s="218" t="s">
        <v>1093</v>
      </c>
      <c r="C469" s="182"/>
      <c r="D469" s="182"/>
    </row>
    <row r="470" spans="1:4">
      <c r="A470" s="208" t="s">
        <v>1094</v>
      </c>
      <c r="B470" s="218" t="s">
        <v>1095</v>
      </c>
      <c r="C470" s="182"/>
      <c r="D470" s="182"/>
    </row>
    <row r="471" spans="1:4">
      <c r="A471" s="208" t="s">
        <v>1096</v>
      </c>
      <c r="B471" s="218" t="s">
        <v>1097</v>
      </c>
      <c r="C471" s="182"/>
      <c r="D471" s="182"/>
    </row>
    <row r="472" spans="1:4">
      <c r="A472" s="208" t="s">
        <v>1098</v>
      </c>
      <c r="B472" s="218" t="s">
        <v>1099</v>
      </c>
      <c r="C472" s="182"/>
      <c r="D472" s="182"/>
    </row>
    <row r="473" spans="1:4">
      <c r="A473" s="208" t="s">
        <v>1100</v>
      </c>
      <c r="B473" s="218" t="s">
        <v>1101</v>
      </c>
      <c r="C473" s="182"/>
      <c r="D473" s="182"/>
    </row>
    <row r="474" spans="1:4">
      <c r="A474" s="208" t="s">
        <v>1102</v>
      </c>
      <c r="B474" s="218" t="s">
        <v>1103</v>
      </c>
      <c r="C474" s="182"/>
      <c r="D474" s="182"/>
    </row>
    <row r="475" spans="1:4">
      <c r="A475" s="208" t="s">
        <v>1104</v>
      </c>
      <c r="B475" s="209" t="s">
        <v>1105</v>
      </c>
      <c r="C475" s="182"/>
      <c r="D475" s="182"/>
    </row>
    <row r="476" spans="1:4">
      <c r="A476" s="208" t="s">
        <v>1106</v>
      </c>
      <c r="B476" s="209" t="s">
        <v>1107</v>
      </c>
      <c r="C476" s="182"/>
      <c r="D476" s="182"/>
    </row>
    <row r="477" spans="1:4" ht="25.5">
      <c r="A477" s="208" t="s">
        <v>1108</v>
      </c>
      <c r="B477" s="218" t="s">
        <v>1109</v>
      </c>
      <c r="C477" s="182"/>
      <c r="D477" s="182"/>
    </row>
    <row r="478" spans="1:4" ht="25.5">
      <c r="A478" s="208" t="s">
        <v>1110</v>
      </c>
      <c r="B478" s="218" t="s">
        <v>1111</v>
      </c>
      <c r="C478" s="182"/>
      <c r="D478" s="182"/>
    </row>
    <row r="479" spans="1:4">
      <c r="A479" s="208" t="s">
        <v>1112</v>
      </c>
      <c r="B479" s="218" t="s">
        <v>1113</v>
      </c>
      <c r="C479" s="182"/>
      <c r="D479" s="182"/>
    </row>
    <row r="480" spans="1:4">
      <c r="A480" s="208" t="s">
        <v>1114</v>
      </c>
      <c r="B480" s="218" t="s">
        <v>1115</v>
      </c>
      <c r="C480" s="182"/>
      <c r="D480" s="182"/>
    </row>
    <row r="481" spans="1:4">
      <c r="A481" s="208" t="s">
        <v>1116</v>
      </c>
      <c r="B481" s="218" t="s">
        <v>1117</v>
      </c>
      <c r="C481" s="182"/>
      <c r="D481" s="182"/>
    </row>
    <row r="482" spans="1:4">
      <c r="A482" s="208" t="s">
        <v>1118</v>
      </c>
      <c r="B482" s="218" t="s">
        <v>1119</v>
      </c>
      <c r="C482" s="182"/>
      <c r="D482" s="182"/>
    </row>
    <row r="483" spans="1:4">
      <c r="A483" s="208" t="s">
        <v>1120</v>
      </c>
      <c r="B483" s="209" t="s">
        <v>1121</v>
      </c>
      <c r="C483" s="182"/>
      <c r="D483" s="182"/>
    </row>
    <row r="484" spans="1:4">
      <c r="A484" s="208" t="s">
        <v>1122</v>
      </c>
      <c r="B484" s="209" t="s">
        <v>1123</v>
      </c>
      <c r="C484" s="182"/>
      <c r="D484" s="182"/>
    </row>
    <row r="485" spans="1:4">
      <c r="A485" s="208" t="s">
        <v>1124</v>
      </c>
      <c r="B485" s="209" t="s">
        <v>1125</v>
      </c>
      <c r="C485" s="182"/>
      <c r="D485" s="182"/>
    </row>
    <row r="486" spans="1:4">
      <c r="A486" s="208" t="s">
        <v>1126</v>
      </c>
      <c r="B486" s="209" t="s">
        <v>1127</v>
      </c>
      <c r="C486" s="182"/>
      <c r="D486" s="182"/>
    </row>
    <row r="487" spans="1:4">
      <c r="A487" s="208" t="s">
        <v>1128</v>
      </c>
      <c r="B487" s="209" t="s">
        <v>1129</v>
      </c>
      <c r="C487" s="182"/>
      <c r="D487" s="182"/>
    </row>
    <row r="488" spans="1:4">
      <c r="A488" s="208" t="s">
        <v>1130</v>
      </c>
      <c r="B488" s="218" t="s">
        <v>1131</v>
      </c>
      <c r="C488" s="182"/>
      <c r="D488" s="182"/>
    </row>
    <row r="489" spans="1:4">
      <c r="A489" s="208" t="s">
        <v>1132</v>
      </c>
      <c r="B489" s="218" t="s">
        <v>1133</v>
      </c>
      <c r="C489" s="182"/>
      <c r="D489" s="182"/>
    </row>
    <row r="490" spans="1:4">
      <c r="A490" s="208" t="s">
        <v>1134</v>
      </c>
      <c r="B490" s="209" t="s">
        <v>1135</v>
      </c>
      <c r="C490" s="182"/>
      <c r="D490" s="182"/>
    </row>
    <row r="491" spans="1:4">
      <c r="A491" s="208" t="s">
        <v>1136</v>
      </c>
      <c r="B491" s="209" t="s">
        <v>1137</v>
      </c>
      <c r="C491" s="182"/>
      <c r="D491" s="182"/>
    </row>
    <row r="492" spans="1:4" ht="18.75">
      <c r="A492" s="207">
        <v>11</v>
      </c>
      <c r="B492" s="214" t="s">
        <v>1138</v>
      </c>
      <c r="C492" s="206"/>
      <c r="D492" s="206"/>
    </row>
    <row r="493" spans="1:4">
      <c r="A493" s="208" t="s">
        <v>1139</v>
      </c>
      <c r="B493" s="209" t="s">
        <v>1140</v>
      </c>
      <c r="C493" s="182"/>
      <c r="D493" s="182"/>
    </row>
    <row r="494" spans="1:4">
      <c r="A494" s="208" t="s">
        <v>1141</v>
      </c>
      <c r="B494" s="209" t="s">
        <v>1142</v>
      </c>
      <c r="C494" s="182"/>
      <c r="D494" s="182"/>
    </row>
    <row r="495" spans="1:4">
      <c r="A495" s="208" t="s">
        <v>1143</v>
      </c>
      <c r="B495" s="209" t="s">
        <v>1144</v>
      </c>
      <c r="C495" s="182"/>
      <c r="D495" s="182"/>
    </row>
    <row r="496" spans="1:4">
      <c r="A496" s="208" t="s">
        <v>1145</v>
      </c>
      <c r="B496" s="209" t="s">
        <v>1146</v>
      </c>
      <c r="C496" s="182"/>
      <c r="D496" s="182"/>
    </row>
    <row r="497" spans="1:4" ht="25.5">
      <c r="A497" s="208" t="s">
        <v>1147</v>
      </c>
      <c r="B497" s="209" t="s">
        <v>1148</v>
      </c>
      <c r="C497" s="182"/>
      <c r="D497" s="182"/>
    </row>
    <row r="498" spans="1:4" ht="25.5">
      <c r="A498" s="208" t="s">
        <v>1149</v>
      </c>
      <c r="B498" s="209" t="s">
        <v>1150</v>
      </c>
      <c r="C498" s="182"/>
      <c r="D498" s="182"/>
    </row>
    <row r="499" spans="1:4" ht="25.5">
      <c r="A499" s="208" t="s">
        <v>1151</v>
      </c>
      <c r="B499" s="209" t="s">
        <v>1152</v>
      </c>
      <c r="C499" s="182"/>
      <c r="D499" s="182"/>
    </row>
    <row r="500" spans="1:4">
      <c r="A500" s="208" t="s">
        <v>1153</v>
      </c>
      <c r="B500" s="209" t="s">
        <v>1154</v>
      </c>
      <c r="C500" s="182"/>
      <c r="D500" s="182"/>
    </row>
    <row r="501" spans="1:4">
      <c r="A501" s="208" t="s">
        <v>1155</v>
      </c>
      <c r="B501" s="209" t="s">
        <v>1156</v>
      </c>
      <c r="C501" s="182"/>
      <c r="D501" s="182"/>
    </row>
    <row r="502" spans="1:4">
      <c r="A502" s="208" t="s">
        <v>1157</v>
      </c>
      <c r="B502" s="209" t="s">
        <v>1158</v>
      </c>
      <c r="C502" s="182"/>
      <c r="D502" s="182"/>
    </row>
    <row r="503" spans="1:4">
      <c r="A503" s="208" t="s">
        <v>1159</v>
      </c>
      <c r="B503" s="209" t="s">
        <v>1160</v>
      </c>
      <c r="C503" s="182"/>
      <c r="D503" s="182"/>
    </row>
    <row r="504" spans="1:4">
      <c r="A504" s="208" t="s">
        <v>1161</v>
      </c>
      <c r="B504" s="209" t="s">
        <v>1162</v>
      </c>
      <c r="C504" s="182"/>
      <c r="D504" s="182"/>
    </row>
    <row r="505" spans="1:4">
      <c r="A505" s="208" t="s">
        <v>1163</v>
      </c>
      <c r="B505" s="209" t="s">
        <v>1164</v>
      </c>
      <c r="C505" s="182"/>
      <c r="D505" s="182"/>
    </row>
    <row r="506" spans="1:4">
      <c r="A506" s="208" t="s">
        <v>1165</v>
      </c>
      <c r="B506" s="209" t="s">
        <v>1166</v>
      </c>
      <c r="C506" s="182"/>
      <c r="D506" s="182"/>
    </row>
    <row r="507" spans="1:4">
      <c r="A507" s="208" t="s">
        <v>1167</v>
      </c>
      <c r="B507" s="209" t="s">
        <v>1168</v>
      </c>
      <c r="C507" s="182"/>
      <c r="D507" s="182"/>
    </row>
    <row r="508" spans="1:4">
      <c r="A508" s="208" t="s">
        <v>1169</v>
      </c>
      <c r="B508" s="209" t="s">
        <v>1170</v>
      </c>
      <c r="C508" s="182"/>
      <c r="D508" s="182"/>
    </row>
    <row r="509" spans="1:4">
      <c r="A509" s="208" t="s">
        <v>1171</v>
      </c>
      <c r="B509" s="209" t="s">
        <v>1172</v>
      </c>
      <c r="C509" s="182"/>
      <c r="D509" s="182"/>
    </row>
    <row r="510" spans="1:4">
      <c r="A510" s="208" t="s">
        <v>1173</v>
      </c>
      <c r="B510" s="209" t="s">
        <v>1174</v>
      </c>
      <c r="C510" s="182"/>
      <c r="D510" s="182"/>
    </row>
    <row r="511" spans="1:4">
      <c r="A511" s="208" t="s">
        <v>1175</v>
      </c>
      <c r="B511" s="209" t="s">
        <v>1176</v>
      </c>
      <c r="C511" s="182"/>
      <c r="D511" s="182"/>
    </row>
    <row r="512" spans="1:4">
      <c r="A512" s="208" t="s">
        <v>1177</v>
      </c>
      <c r="B512" s="209" t="s">
        <v>1178</v>
      </c>
      <c r="C512" s="182"/>
      <c r="D512" s="182"/>
    </row>
    <row r="513" spans="1:4">
      <c r="A513" s="208" t="s">
        <v>1179</v>
      </c>
      <c r="B513" s="209" t="s">
        <v>1180</v>
      </c>
      <c r="C513" s="182"/>
      <c r="D513" s="182"/>
    </row>
    <row r="514" spans="1:4">
      <c r="A514" s="208" t="s">
        <v>1181</v>
      </c>
      <c r="B514" s="209" t="s">
        <v>1182</v>
      </c>
      <c r="C514" s="182"/>
      <c r="D514" s="182"/>
    </row>
    <row r="515" spans="1:4">
      <c r="A515" s="208" t="s">
        <v>1183</v>
      </c>
      <c r="B515" s="209" t="s">
        <v>1184</v>
      </c>
      <c r="C515" s="182"/>
      <c r="D515" s="182"/>
    </row>
    <row r="516" spans="1:4">
      <c r="A516" s="208" t="s">
        <v>1185</v>
      </c>
      <c r="B516" s="209" t="s">
        <v>1186</v>
      </c>
      <c r="C516" s="182"/>
      <c r="D516" s="182"/>
    </row>
    <row r="517" spans="1:4">
      <c r="A517" s="208" t="s">
        <v>1187</v>
      </c>
      <c r="B517" s="209" t="s">
        <v>1188</v>
      </c>
      <c r="C517" s="182"/>
      <c r="D517" s="182"/>
    </row>
    <row r="518" spans="1:4">
      <c r="A518" s="208" t="s">
        <v>1189</v>
      </c>
      <c r="B518" s="209" t="s">
        <v>1190</v>
      </c>
      <c r="C518" s="182"/>
      <c r="D518" s="182"/>
    </row>
    <row r="519" spans="1:4">
      <c r="A519" s="208" t="s">
        <v>1191</v>
      </c>
      <c r="B519" s="209" t="s">
        <v>1192</v>
      </c>
      <c r="C519" s="182"/>
      <c r="D519" s="182"/>
    </row>
    <row r="520" spans="1:4">
      <c r="A520" s="208" t="s">
        <v>1193</v>
      </c>
      <c r="B520" s="209" t="s">
        <v>1194</v>
      </c>
      <c r="C520" s="182"/>
      <c r="D520" s="182"/>
    </row>
    <row r="521" spans="1:4">
      <c r="A521" s="208" t="s">
        <v>1195</v>
      </c>
      <c r="B521" s="209" t="s">
        <v>1196</v>
      </c>
      <c r="C521" s="182"/>
      <c r="D521" s="182"/>
    </row>
    <row r="522" spans="1:4">
      <c r="A522" s="208" t="s">
        <v>1197</v>
      </c>
      <c r="B522" s="209" t="s">
        <v>1198</v>
      </c>
      <c r="C522" s="182"/>
      <c r="D522" s="182"/>
    </row>
    <row r="523" spans="1:4">
      <c r="A523" s="208" t="s">
        <v>1199</v>
      </c>
      <c r="B523" s="209" t="s">
        <v>1200</v>
      </c>
      <c r="C523" s="182"/>
      <c r="D523" s="182"/>
    </row>
    <row r="524" spans="1:4">
      <c r="A524" s="208" t="s">
        <v>1201</v>
      </c>
      <c r="B524" s="209" t="s">
        <v>1202</v>
      </c>
      <c r="C524" s="182"/>
      <c r="D524" s="182"/>
    </row>
    <row r="525" spans="1:4">
      <c r="A525" s="208" t="s">
        <v>1203</v>
      </c>
      <c r="B525" s="209" t="s">
        <v>1204</v>
      </c>
      <c r="C525" s="182"/>
      <c r="D525" s="182"/>
    </row>
    <row r="526" spans="1:4">
      <c r="A526" s="208" t="s">
        <v>1205</v>
      </c>
      <c r="B526" s="209" t="s">
        <v>1206</v>
      </c>
      <c r="C526" s="182"/>
      <c r="D526" s="182"/>
    </row>
    <row r="527" spans="1:4">
      <c r="A527" s="208" t="s">
        <v>1207</v>
      </c>
      <c r="B527" s="209" t="s">
        <v>1208</v>
      </c>
      <c r="C527" s="182"/>
      <c r="D527" s="182"/>
    </row>
    <row r="528" spans="1:4">
      <c r="A528" s="208" t="s">
        <v>1209</v>
      </c>
      <c r="B528" s="209" t="s">
        <v>1210</v>
      </c>
      <c r="C528" s="182"/>
      <c r="D528" s="182"/>
    </row>
    <row r="529" spans="1:4">
      <c r="A529" s="208" t="s">
        <v>1211</v>
      </c>
      <c r="B529" s="210" t="s">
        <v>1212</v>
      </c>
      <c r="C529" s="182"/>
      <c r="D529" s="182"/>
    </row>
    <row r="530" spans="1:4" ht="18.75">
      <c r="A530" s="207">
        <v>12</v>
      </c>
      <c r="B530" s="214" t="s">
        <v>1213</v>
      </c>
      <c r="C530" s="206"/>
      <c r="D530" s="206"/>
    </row>
    <row r="531" spans="1:4">
      <c r="A531" s="208" t="s">
        <v>1214</v>
      </c>
      <c r="B531" s="218" t="s">
        <v>1215</v>
      </c>
      <c r="C531" s="182"/>
      <c r="D531" s="182"/>
    </row>
    <row r="532" spans="1:4">
      <c r="A532" s="208" t="s">
        <v>1216</v>
      </c>
      <c r="B532" s="218" t="s">
        <v>1217</v>
      </c>
      <c r="C532" s="182"/>
      <c r="D532" s="182"/>
    </row>
    <row r="533" spans="1:4">
      <c r="A533" s="208" t="s">
        <v>1218</v>
      </c>
      <c r="B533" s="209" t="s">
        <v>1219</v>
      </c>
      <c r="C533" s="182"/>
      <c r="D533" s="182"/>
    </row>
    <row r="534" spans="1:4">
      <c r="A534" s="208" t="s">
        <v>1220</v>
      </c>
      <c r="B534" s="209" t="s">
        <v>1221</v>
      </c>
      <c r="C534" s="182"/>
      <c r="D534" s="182"/>
    </row>
    <row r="535" spans="1:4">
      <c r="A535" s="208" t="s">
        <v>1222</v>
      </c>
      <c r="B535" s="209" t="s">
        <v>1223</v>
      </c>
      <c r="C535" s="182"/>
      <c r="D535" s="182"/>
    </row>
    <row r="536" spans="1:4">
      <c r="A536" s="208" t="s">
        <v>1224</v>
      </c>
      <c r="B536" s="210" t="s">
        <v>1225</v>
      </c>
      <c r="C536" s="182"/>
      <c r="D536" s="182"/>
    </row>
    <row r="537" spans="1:4">
      <c r="A537" s="208" t="s">
        <v>1226</v>
      </c>
      <c r="B537" s="209" t="s">
        <v>1227</v>
      </c>
      <c r="C537" s="182"/>
      <c r="D537" s="182"/>
    </row>
    <row r="538" spans="1:4">
      <c r="A538" s="208" t="s">
        <v>1228</v>
      </c>
      <c r="B538" s="209" t="s">
        <v>1229</v>
      </c>
      <c r="C538" s="182"/>
      <c r="D538" s="182"/>
    </row>
    <row r="539" spans="1:4">
      <c r="A539" s="208" t="s">
        <v>1230</v>
      </c>
      <c r="B539" s="209" t="s">
        <v>1231</v>
      </c>
      <c r="C539" s="182"/>
      <c r="D539" s="182"/>
    </row>
    <row r="540" spans="1:4">
      <c r="A540" s="208" t="s">
        <v>1232</v>
      </c>
      <c r="B540" s="209" t="s">
        <v>1233</v>
      </c>
      <c r="C540" s="182"/>
      <c r="D540" s="182"/>
    </row>
    <row r="541" spans="1:4">
      <c r="A541" s="208" t="s">
        <v>1234</v>
      </c>
      <c r="B541" s="209" t="s">
        <v>1235</v>
      </c>
      <c r="C541" s="182"/>
      <c r="D541" s="182"/>
    </row>
    <row r="542" spans="1:4">
      <c r="A542" s="208" t="s">
        <v>1236</v>
      </c>
      <c r="B542" s="209" t="s">
        <v>1237</v>
      </c>
      <c r="C542" s="182"/>
      <c r="D542" s="182"/>
    </row>
    <row r="543" spans="1:4">
      <c r="A543" s="208" t="s">
        <v>1238</v>
      </c>
      <c r="B543" s="218" t="s">
        <v>1239</v>
      </c>
      <c r="C543" s="182"/>
      <c r="D543" s="182"/>
    </row>
    <row r="544" spans="1:4">
      <c r="A544" s="208" t="s">
        <v>1240</v>
      </c>
      <c r="B544" s="210" t="s">
        <v>1241</v>
      </c>
      <c r="C544" s="182"/>
      <c r="D544" s="182"/>
    </row>
    <row r="545" spans="1:4">
      <c r="A545" s="208" t="s">
        <v>1242</v>
      </c>
      <c r="B545" s="209" t="s">
        <v>1243</v>
      </c>
      <c r="C545" s="182"/>
      <c r="D545" s="182"/>
    </row>
    <row r="546" spans="1:4">
      <c r="A546" s="208" t="s">
        <v>1244</v>
      </c>
      <c r="B546" s="209" t="s">
        <v>1245</v>
      </c>
      <c r="C546" s="182"/>
      <c r="D546" s="182"/>
    </row>
    <row r="547" spans="1:4" ht="18.75">
      <c r="A547" s="207">
        <v>13</v>
      </c>
      <c r="B547" s="214" t="s">
        <v>1246</v>
      </c>
      <c r="C547" s="206"/>
      <c r="D547" s="206"/>
    </row>
    <row r="548" spans="1:4">
      <c r="A548" s="208" t="s">
        <v>1247</v>
      </c>
      <c r="B548" s="209" t="s">
        <v>1248</v>
      </c>
      <c r="C548" s="182"/>
      <c r="D548" s="182"/>
    </row>
    <row r="549" spans="1:4">
      <c r="A549" s="208" t="s">
        <v>1249</v>
      </c>
      <c r="B549" s="209" t="s">
        <v>1250</v>
      </c>
      <c r="C549" s="182"/>
      <c r="D549" s="182"/>
    </row>
    <row r="550" spans="1:4">
      <c r="A550" s="208" t="s">
        <v>1251</v>
      </c>
      <c r="B550" s="209" t="s">
        <v>1252</v>
      </c>
      <c r="C550" s="182"/>
      <c r="D550" s="182"/>
    </row>
    <row r="551" spans="1:4" ht="25.5">
      <c r="A551" s="208" t="s">
        <v>1253</v>
      </c>
      <c r="B551" s="209" t="s">
        <v>1254</v>
      </c>
      <c r="C551" s="182"/>
      <c r="D551" s="182"/>
    </row>
    <row r="552" spans="1:4" ht="25.5">
      <c r="A552" s="208" t="s">
        <v>1255</v>
      </c>
      <c r="B552" s="209" t="s">
        <v>1256</v>
      </c>
      <c r="C552" s="182"/>
      <c r="D552" s="182"/>
    </row>
    <row r="553" spans="1:4" ht="25.5">
      <c r="A553" s="208" t="s">
        <v>1257</v>
      </c>
      <c r="B553" s="209" t="s">
        <v>1258</v>
      </c>
      <c r="C553" s="182"/>
      <c r="D553" s="182"/>
    </row>
    <row r="554" spans="1:4" ht="25.5">
      <c r="A554" s="208" t="s">
        <v>1259</v>
      </c>
      <c r="B554" s="209" t="s">
        <v>1260</v>
      </c>
      <c r="C554" s="182"/>
      <c r="D554" s="182"/>
    </row>
    <row r="555" spans="1:4">
      <c r="A555" s="208" t="s">
        <v>1261</v>
      </c>
      <c r="B555" s="209" t="s">
        <v>1262</v>
      </c>
      <c r="C555" s="182"/>
      <c r="D555" s="182"/>
    </row>
    <row r="556" spans="1:4">
      <c r="A556" s="208" t="s">
        <v>1263</v>
      </c>
      <c r="B556" s="209" t="s">
        <v>1264</v>
      </c>
      <c r="C556" s="182"/>
      <c r="D556" s="182"/>
    </row>
    <row r="557" spans="1:4">
      <c r="A557" s="208" t="s">
        <v>1265</v>
      </c>
      <c r="B557" s="209" t="s">
        <v>1266</v>
      </c>
      <c r="C557" s="182"/>
      <c r="D557" s="182"/>
    </row>
    <row r="558" spans="1:4">
      <c r="A558" s="208" t="s">
        <v>1267</v>
      </c>
      <c r="B558" s="209" t="s">
        <v>1268</v>
      </c>
      <c r="C558" s="182"/>
      <c r="D558" s="182"/>
    </row>
    <row r="559" spans="1:4">
      <c r="A559" s="208" t="s">
        <v>1269</v>
      </c>
      <c r="B559" s="209" t="s">
        <v>1270</v>
      </c>
      <c r="C559" s="182"/>
      <c r="D559" s="182"/>
    </row>
    <row r="560" spans="1:4">
      <c r="A560" s="213" t="s">
        <v>1271</v>
      </c>
      <c r="B560" s="218" t="s">
        <v>1272</v>
      </c>
      <c r="C560" s="182"/>
      <c r="D560" s="182"/>
    </row>
    <row r="561" spans="1:4">
      <c r="A561" s="213" t="s">
        <v>1273</v>
      </c>
      <c r="B561" s="218" t="s">
        <v>1274</v>
      </c>
      <c r="C561" s="182"/>
      <c r="D561" s="182"/>
    </row>
    <row r="562" spans="1:4">
      <c r="A562" s="208" t="s">
        <v>1275</v>
      </c>
      <c r="B562" s="209" t="s">
        <v>1276</v>
      </c>
      <c r="C562" s="182"/>
      <c r="D562" s="182"/>
    </row>
    <row r="563" spans="1:4">
      <c r="A563" s="208" t="s">
        <v>1277</v>
      </c>
      <c r="B563" s="209" t="s">
        <v>1278</v>
      </c>
      <c r="C563" s="182"/>
      <c r="D563" s="182"/>
    </row>
    <row r="564" spans="1:4">
      <c r="A564" s="208" t="s">
        <v>1279</v>
      </c>
      <c r="B564" s="209" t="s">
        <v>1280</v>
      </c>
      <c r="C564" s="182"/>
      <c r="D564" s="182"/>
    </row>
    <row r="565" spans="1:4">
      <c r="A565" s="208" t="s">
        <v>1281</v>
      </c>
      <c r="B565" s="218" t="s">
        <v>1282</v>
      </c>
      <c r="C565" s="182"/>
      <c r="D565" s="182"/>
    </row>
    <row r="566" spans="1:4" ht="18.75">
      <c r="A566" s="207">
        <v>14</v>
      </c>
      <c r="B566" s="214" t="s">
        <v>1283</v>
      </c>
      <c r="C566" s="206"/>
      <c r="D566" s="206"/>
    </row>
    <row r="567" spans="1:4">
      <c r="A567" s="208" t="s">
        <v>1284</v>
      </c>
      <c r="B567" s="209" t="s">
        <v>1285</v>
      </c>
      <c r="C567" s="182"/>
      <c r="D567" s="182"/>
    </row>
    <row r="568" spans="1:4">
      <c r="A568" s="208" t="s">
        <v>1286</v>
      </c>
      <c r="B568" s="209" t="s">
        <v>1287</v>
      </c>
      <c r="C568" s="182"/>
      <c r="D568" s="182"/>
    </row>
    <row r="569" spans="1:4">
      <c r="A569" s="208" t="s">
        <v>1288</v>
      </c>
      <c r="B569" s="209" t="s">
        <v>1289</v>
      </c>
      <c r="C569" s="182"/>
      <c r="D569" s="182"/>
    </row>
    <row r="570" spans="1:4">
      <c r="A570" s="208" t="s">
        <v>1290</v>
      </c>
      <c r="B570" s="209" t="s">
        <v>1291</v>
      </c>
      <c r="C570" s="182"/>
      <c r="D570" s="182"/>
    </row>
    <row r="571" spans="1:4">
      <c r="A571" s="208" t="s">
        <v>1292</v>
      </c>
      <c r="B571" s="218" t="s">
        <v>1293</v>
      </c>
      <c r="C571" s="182"/>
      <c r="D571" s="182"/>
    </row>
    <row r="572" spans="1:4">
      <c r="A572" s="208" t="s">
        <v>1294</v>
      </c>
      <c r="B572" s="218" t="s">
        <v>1295</v>
      </c>
      <c r="C572" s="182"/>
      <c r="D572" s="182"/>
    </row>
    <row r="573" spans="1:4" ht="25.5">
      <c r="A573" s="208" t="s">
        <v>1296</v>
      </c>
      <c r="B573" s="218" t="s">
        <v>1297</v>
      </c>
      <c r="C573" s="182"/>
      <c r="D573" s="182"/>
    </row>
    <row r="574" spans="1:4" ht="25.5">
      <c r="A574" s="208" t="s">
        <v>1298</v>
      </c>
      <c r="B574" s="218" t="s">
        <v>1299</v>
      </c>
      <c r="C574" s="182"/>
      <c r="D574" s="182"/>
    </row>
    <row r="575" spans="1:4">
      <c r="A575" s="208" t="s">
        <v>1300</v>
      </c>
      <c r="B575" s="209" t="s">
        <v>1301</v>
      </c>
      <c r="C575" s="182"/>
      <c r="D575" s="182"/>
    </row>
    <row r="576" spans="1:4">
      <c r="A576" s="219" t="s">
        <v>1302</v>
      </c>
      <c r="B576" s="220" t="s">
        <v>1303</v>
      </c>
      <c r="C576" s="182"/>
      <c r="D576" s="182"/>
    </row>
    <row r="577" spans="1:4">
      <c r="A577" s="219" t="s">
        <v>1304</v>
      </c>
      <c r="B577" s="220" t="s">
        <v>1305</v>
      </c>
      <c r="C577" s="182"/>
      <c r="D577" s="182"/>
    </row>
    <row r="578" spans="1:4">
      <c r="A578" s="219" t="s">
        <v>1306</v>
      </c>
      <c r="B578" s="220" t="s">
        <v>1307</v>
      </c>
      <c r="C578" s="182"/>
      <c r="D578" s="182"/>
    </row>
    <row r="579" spans="1:4">
      <c r="A579" s="219" t="s">
        <v>1308</v>
      </c>
      <c r="B579" s="220" t="s">
        <v>1309</v>
      </c>
      <c r="C579" s="182"/>
      <c r="D579" s="182"/>
    </row>
    <row r="580" spans="1:4">
      <c r="A580" s="219" t="s">
        <v>1310</v>
      </c>
      <c r="B580" s="220" t="s">
        <v>1311</v>
      </c>
      <c r="C580" s="182"/>
      <c r="D580" s="182"/>
    </row>
    <row r="581" spans="1:4" ht="18.75">
      <c r="A581" s="207">
        <v>15</v>
      </c>
      <c r="B581" s="214" t="s">
        <v>1312</v>
      </c>
      <c r="C581" s="206"/>
      <c r="D581" s="206"/>
    </row>
    <row r="582" spans="1:4" ht="25.5">
      <c r="A582" s="208" t="s">
        <v>1313</v>
      </c>
      <c r="B582" s="209" t="s">
        <v>1314</v>
      </c>
      <c r="C582" s="182"/>
      <c r="D582" s="182"/>
    </row>
    <row r="583" spans="1:4">
      <c r="A583" s="208" t="s">
        <v>1315</v>
      </c>
      <c r="B583" s="209" t="s">
        <v>1316</v>
      </c>
      <c r="C583" s="182"/>
      <c r="D583" s="182"/>
    </row>
    <row r="584" spans="1:4">
      <c r="A584" s="208" t="s">
        <v>1317</v>
      </c>
      <c r="B584" s="209" t="s">
        <v>1318</v>
      </c>
      <c r="C584" s="182"/>
      <c r="D584" s="182"/>
    </row>
    <row r="585" spans="1:4">
      <c r="A585" s="208" t="s">
        <v>1319</v>
      </c>
      <c r="B585" s="209" t="s">
        <v>1320</v>
      </c>
      <c r="C585" s="182"/>
      <c r="D585" s="182"/>
    </row>
    <row r="586" spans="1:4">
      <c r="A586" s="208" t="s">
        <v>1321</v>
      </c>
      <c r="B586" s="209" t="s">
        <v>1322</v>
      </c>
      <c r="C586" s="182"/>
      <c r="D586" s="182"/>
    </row>
    <row r="587" spans="1:4" ht="25.5">
      <c r="A587" s="208" t="s">
        <v>1323</v>
      </c>
      <c r="B587" s="209" t="s">
        <v>1324</v>
      </c>
      <c r="C587" s="182"/>
      <c r="D587" s="182"/>
    </row>
    <row r="588" spans="1:4" ht="25.5">
      <c r="A588" s="208" t="s">
        <v>1325</v>
      </c>
      <c r="B588" s="209" t="s">
        <v>1326</v>
      </c>
      <c r="C588" s="182"/>
      <c r="D588" s="182"/>
    </row>
    <row r="589" spans="1:4" ht="25.5">
      <c r="A589" s="208" t="s">
        <v>1327</v>
      </c>
      <c r="B589" s="209" t="s">
        <v>1328</v>
      </c>
      <c r="C589" s="182"/>
      <c r="D589" s="182"/>
    </row>
    <row r="590" spans="1:4" ht="25.5">
      <c r="A590" s="208" t="s">
        <v>1329</v>
      </c>
      <c r="B590" s="209" t="s">
        <v>1330</v>
      </c>
      <c r="C590" s="182"/>
      <c r="D590" s="182"/>
    </row>
    <row r="591" spans="1:4">
      <c r="A591" s="208" t="s">
        <v>1331</v>
      </c>
      <c r="B591" s="209" t="s">
        <v>1332</v>
      </c>
      <c r="C591" s="182"/>
      <c r="D591" s="182"/>
    </row>
    <row r="592" spans="1:4">
      <c r="A592" s="208" t="s">
        <v>1333</v>
      </c>
      <c r="B592" s="209" t="s">
        <v>1334</v>
      </c>
      <c r="C592" s="182"/>
      <c r="D592" s="182"/>
    </row>
    <row r="593" spans="1:4">
      <c r="A593" s="208" t="s">
        <v>1335</v>
      </c>
      <c r="B593" s="209" t="s">
        <v>1336</v>
      </c>
      <c r="C593" s="182"/>
      <c r="D593" s="182"/>
    </row>
    <row r="594" spans="1:4">
      <c r="A594" s="208" t="s">
        <v>1337</v>
      </c>
      <c r="B594" s="209" t="s">
        <v>1338</v>
      </c>
      <c r="C594" s="182"/>
      <c r="D594" s="182"/>
    </row>
    <row r="595" spans="1:4" ht="25.5">
      <c r="A595" s="208" t="s">
        <v>1339</v>
      </c>
      <c r="B595" s="209" t="s">
        <v>1340</v>
      </c>
      <c r="C595" s="182"/>
      <c r="D595" s="182"/>
    </row>
    <row r="596" spans="1:4" ht="25.5">
      <c r="A596" s="208" t="s">
        <v>1341</v>
      </c>
      <c r="B596" s="209" t="s">
        <v>1342</v>
      </c>
      <c r="C596" s="182"/>
      <c r="D596" s="182"/>
    </row>
    <row r="597" spans="1:4" ht="25.5">
      <c r="A597" s="208" t="s">
        <v>1343</v>
      </c>
      <c r="B597" s="209" t="s">
        <v>1344</v>
      </c>
      <c r="C597" s="182"/>
      <c r="D597" s="182"/>
    </row>
    <row r="598" spans="1:4" ht="25.5">
      <c r="A598" s="208" t="s">
        <v>1345</v>
      </c>
      <c r="B598" s="209" t="s">
        <v>1346</v>
      </c>
      <c r="C598" s="182"/>
      <c r="D598" s="182"/>
    </row>
    <row r="599" spans="1:4" ht="25.5">
      <c r="A599" s="208" t="s">
        <v>1347</v>
      </c>
      <c r="B599" s="209" t="s">
        <v>1348</v>
      </c>
      <c r="C599" s="182"/>
      <c r="D599" s="182"/>
    </row>
    <row r="600" spans="1:4" ht="25.5">
      <c r="A600" s="208" t="s">
        <v>1349</v>
      </c>
      <c r="B600" s="209" t="s">
        <v>1350</v>
      </c>
      <c r="C600" s="182"/>
      <c r="D600" s="182"/>
    </row>
    <row r="601" spans="1:4" ht="25.5">
      <c r="A601" s="208" t="s">
        <v>1351</v>
      </c>
      <c r="B601" s="209" t="s">
        <v>1352</v>
      </c>
      <c r="C601" s="182"/>
      <c r="D601" s="182"/>
    </row>
    <row r="602" spans="1:4" ht="25.5">
      <c r="A602" s="208" t="s">
        <v>1353</v>
      </c>
      <c r="B602" s="209" t="s">
        <v>1354</v>
      </c>
      <c r="C602" s="182"/>
      <c r="D602" s="182"/>
    </row>
    <row r="603" spans="1:4" ht="25.5">
      <c r="A603" s="208" t="s">
        <v>1355</v>
      </c>
      <c r="B603" s="209" t="s">
        <v>1356</v>
      </c>
      <c r="C603" s="182"/>
      <c r="D603" s="182"/>
    </row>
    <row r="604" spans="1:4" ht="25.5">
      <c r="A604" s="208" t="s">
        <v>1357</v>
      </c>
      <c r="B604" s="209" t="s">
        <v>1358</v>
      </c>
      <c r="C604" s="182"/>
      <c r="D604" s="182"/>
    </row>
    <row r="605" spans="1:4" ht="25.5">
      <c r="A605" s="208" t="s">
        <v>1359</v>
      </c>
      <c r="B605" s="209" t="s">
        <v>1360</v>
      </c>
      <c r="C605" s="182"/>
      <c r="D605" s="182"/>
    </row>
    <row r="606" spans="1:4" ht="25.5">
      <c r="A606" s="208" t="s">
        <v>1361</v>
      </c>
      <c r="B606" s="209" t="s">
        <v>1362</v>
      </c>
      <c r="C606" s="182"/>
      <c r="D606" s="182"/>
    </row>
    <row r="607" spans="1:4" ht="37.5">
      <c r="A607" s="207">
        <v>16</v>
      </c>
      <c r="B607" s="214" t="s">
        <v>1363</v>
      </c>
      <c r="C607" s="206"/>
      <c r="D607" s="206"/>
    </row>
    <row r="608" spans="1:4">
      <c r="A608" s="208" t="s">
        <v>1364</v>
      </c>
      <c r="B608" s="209" t="s">
        <v>1365</v>
      </c>
      <c r="C608" s="182"/>
      <c r="D608" s="182"/>
    </row>
    <row r="609" spans="1:4" ht="25.5">
      <c r="A609" s="208" t="s">
        <v>1366</v>
      </c>
      <c r="B609" s="209" t="s">
        <v>1367</v>
      </c>
      <c r="C609" s="182"/>
      <c r="D609" s="182"/>
    </row>
    <row r="610" spans="1:4" ht="25.5">
      <c r="A610" s="208" t="s">
        <v>1368</v>
      </c>
      <c r="B610" s="209" t="s">
        <v>1369</v>
      </c>
      <c r="C610" s="182"/>
      <c r="D610" s="182"/>
    </row>
    <row r="611" spans="1:4">
      <c r="A611" s="208" t="s">
        <v>1370</v>
      </c>
      <c r="B611" s="209" t="s">
        <v>1371</v>
      </c>
      <c r="C611" s="182"/>
      <c r="D611" s="182"/>
    </row>
    <row r="612" spans="1:4" ht="25.5">
      <c r="A612" s="208" t="s">
        <v>1372</v>
      </c>
      <c r="B612" s="209" t="s">
        <v>1373</v>
      </c>
      <c r="C612" s="182"/>
      <c r="D612" s="182"/>
    </row>
    <row r="613" spans="1:4" ht="25.5">
      <c r="A613" s="208" t="s">
        <v>1374</v>
      </c>
      <c r="B613" s="209" t="s">
        <v>1375</v>
      </c>
      <c r="C613" s="182"/>
      <c r="D613" s="182"/>
    </row>
    <row r="614" spans="1:4">
      <c r="A614" s="208" t="s">
        <v>1376</v>
      </c>
      <c r="B614" s="209" t="s">
        <v>1377</v>
      </c>
      <c r="C614" s="182"/>
      <c r="D614" s="182"/>
    </row>
    <row r="615" spans="1:4">
      <c r="A615" s="208" t="s">
        <v>1378</v>
      </c>
      <c r="B615" s="209" t="s">
        <v>1379</v>
      </c>
      <c r="C615" s="182"/>
      <c r="D615" s="182"/>
    </row>
    <row r="616" spans="1:4">
      <c r="A616" s="208" t="s">
        <v>1380</v>
      </c>
      <c r="B616" s="209" t="s">
        <v>1381</v>
      </c>
      <c r="C616" s="182"/>
      <c r="D616" s="182"/>
    </row>
    <row r="617" spans="1:4" ht="23.25">
      <c r="A617" s="221">
        <v>17</v>
      </c>
      <c r="B617" s="214" t="s">
        <v>1382</v>
      </c>
      <c r="C617" s="206"/>
      <c r="D617" s="206"/>
    </row>
    <row r="618" spans="1:4">
      <c r="A618" s="208" t="s">
        <v>1383</v>
      </c>
      <c r="B618" s="210" t="s">
        <v>1384</v>
      </c>
      <c r="C618" s="182"/>
      <c r="D618" s="182"/>
    </row>
    <row r="619" spans="1:4">
      <c r="A619" s="208" t="s">
        <v>1385</v>
      </c>
      <c r="B619" s="209" t="s">
        <v>1386</v>
      </c>
      <c r="C619" s="182"/>
      <c r="D619" s="182"/>
    </row>
    <row r="620" spans="1:4">
      <c r="A620" s="208" t="s">
        <v>1387</v>
      </c>
      <c r="B620" s="209" t="s">
        <v>1388</v>
      </c>
      <c r="C620" s="182"/>
      <c r="D620" s="182"/>
    </row>
    <row r="621" spans="1:4" ht="25.5">
      <c r="A621" s="208" t="s">
        <v>1389</v>
      </c>
      <c r="B621" s="209" t="s">
        <v>1390</v>
      </c>
      <c r="C621" s="182"/>
      <c r="D621" s="182"/>
    </row>
    <row r="622" spans="1:4">
      <c r="A622" s="208" t="s">
        <v>1391</v>
      </c>
      <c r="B622" s="209" t="s">
        <v>1392</v>
      </c>
      <c r="C622" s="182"/>
      <c r="D622" s="182"/>
    </row>
    <row r="623" spans="1:4">
      <c r="A623" s="208" t="s">
        <v>1393</v>
      </c>
      <c r="B623" s="209" t="s">
        <v>1394</v>
      </c>
      <c r="C623" s="182"/>
      <c r="D623" s="182"/>
    </row>
    <row r="624" spans="1:4">
      <c r="A624" s="208" t="s">
        <v>1395</v>
      </c>
      <c r="B624" s="209" t="s">
        <v>1396</v>
      </c>
      <c r="C624" s="182"/>
      <c r="D624" s="182"/>
    </row>
    <row r="625" spans="1:4" ht="25.5">
      <c r="A625" s="208" t="s">
        <v>1397</v>
      </c>
      <c r="B625" s="209" t="s">
        <v>1398</v>
      </c>
      <c r="C625" s="182"/>
      <c r="D625" s="182"/>
    </row>
    <row r="626" spans="1:4" ht="25.5">
      <c r="A626" s="208" t="s">
        <v>1399</v>
      </c>
      <c r="B626" s="209" t="s">
        <v>1400</v>
      </c>
      <c r="C626" s="182"/>
      <c r="D626" s="182"/>
    </row>
    <row r="627" spans="1:4">
      <c r="A627" s="208" t="s">
        <v>1401</v>
      </c>
      <c r="B627" s="209" t="s">
        <v>1402</v>
      </c>
      <c r="C627" s="182"/>
      <c r="D627" s="182"/>
    </row>
    <row r="628" spans="1:4">
      <c r="A628" s="208" t="s">
        <v>1403</v>
      </c>
      <c r="B628" s="209" t="s">
        <v>1404</v>
      </c>
      <c r="C628" s="182"/>
      <c r="D628" s="182"/>
    </row>
    <row r="629" spans="1:4">
      <c r="A629" s="208" t="s">
        <v>1405</v>
      </c>
      <c r="B629" s="209" t="s">
        <v>1406</v>
      </c>
      <c r="C629" s="182"/>
      <c r="D629" s="182"/>
    </row>
    <row r="630" spans="1:4">
      <c r="A630" s="208" t="s">
        <v>1407</v>
      </c>
      <c r="B630" s="209" t="s">
        <v>1408</v>
      </c>
      <c r="C630" s="182"/>
      <c r="D630" s="182"/>
    </row>
    <row r="631" spans="1:4">
      <c r="A631" s="208" t="s">
        <v>1409</v>
      </c>
      <c r="B631" s="209" t="s">
        <v>1410</v>
      </c>
      <c r="C631" s="182"/>
      <c r="D631" s="182"/>
    </row>
    <row r="632" spans="1:4">
      <c r="A632" s="208" t="s">
        <v>1411</v>
      </c>
      <c r="B632" s="209" t="s">
        <v>1412</v>
      </c>
      <c r="C632" s="182"/>
      <c r="D632" s="182"/>
    </row>
    <row r="633" spans="1:4">
      <c r="A633" s="208" t="s">
        <v>1413</v>
      </c>
      <c r="B633" s="209" t="s">
        <v>1414</v>
      </c>
      <c r="C633" s="182"/>
      <c r="D633" s="182"/>
    </row>
    <row r="634" spans="1:4">
      <c r="A634" s="208" t="s">
        <v>1415</v>
      </c>
      <c r="B634" s="209" t="s">
        <v>1416</v>
      </c>
      <c r="C634" s="182"/>
      <c r="D634" s="182"/>
    </row>
    <row r="635" spans="1:4">
      <c r="A635" s="208" t="s">
        <v>1417</v>
      </c>
      <c r="B635" s="209" t="s">
        <v>1418</v>
      </c>
      <c r="C635" s="182"/>
      <c r="D635" s="182"/>
    </row>
    <row r="636" spans="1:4" ht="18.75">
      <c r="A636" s="207">
        <v>18</v>
      </c>
      <c r="B636" s="214" t="s">
        <v>1419</v>
      </c>
      <c r="C636" s="206"/>
      <c r="D636" s="206"/>
    </row>
    <row r="637" spans="1:4">
      <c r="A637" s="208" t="s">
        <v>1420</v>
      </c>
      <c r="B637" s="209" t="s">
        <v>1421</v>
      </c>
      <c r="C637" s="182"/>
      <c r="D637" s="182"/>
    </row>
    <row r="638" spans="1:4">
      <c r="A638" s="208" t="s">
        <v>1422</v>
      </c>
      <c r="B638" s="209" t="s">
        <v>1423</v>
      </c>
      <c r="C638" s="182"/>
      <c r="D638" s="182"/>
    </row>
    <row r="639" spans="1:4">
      <c r="A639" s="208" t="s">
        <v>1424</v>
      </c>
      <c r="B639" s="209" t="s">
        <v>1425</v>
      </c>
      <c r="C639" s="182"/>
      <c r="D639" s="182"/>
    </row>
    <row r="640" spans="1:4">
      <c r="A640" s="208" t="s">
        <v>1426</v>
      </c>
      <c r="B640" s="209" t="s">
        <v>1427</v>
      </c>
      <c r="C640" s="182"/>
      <c r="D640" s="182"/>
    </row>
    <row r="641" spans="1:4">
      <c r="A641" s="208" t="s">
        <v>1428</v>
      </c>
      <c r="B641" s="209" t="s">
        <v>1429</v>
      </c>
      <c r="C641" s="182"/>
      <c r="D641" s="182"/>
    </row>
    <row r="642" spans="1:4">
      <c r="A642" s="208" t="s">
        <v>1430</v>
      </c>
      <c r="B642" s="209" t="s">
        <v>1431</v>
      </c>
      <c r="C642" s="182"/>
      <c r="D642" s="182"/>
    </row>
    <row r="643" spans="1:4">
      <c r="A643" s="208" t="s">
        <v>1432</v>
      </c>
      <c r="B643" s="209" t="s">
        <v>1433</v>
      </c>
      <c r="C643" s="182"/>
      <c r="D643" s="182"/>
    </row>
    <row r="644" spans="1:4">
      <c r="A644" s="208" t="s">
        <v>1434</v>
      </c>
      <c r="B644" s="209" t="s">
        <v>1435</v>
      </c>
      <c r="C644" s="182"/>
      <c r="D644" s="182"/>
    </row>
    <row r="645" spans="1:4">
      <c r="A645" s="208" t="s">
        <v>1436</v>
      </c>
      <c r="B645" s="209" t="s">
        <v>1437</v>
      </c>
      <c r="C645" s="182"/>
      <c r="D645" s="182"/>
    </row>
    <row r="646" spans="1:4">
      <c r="A646" s="208" t="s">
        <v>1438</v>
      </c>
      <c r="B646" s="209" t="s">
        <v>1439</v>
      </c>
      <c r="C646" s="182"/>
      <c r="D646" s="182"/>
    </row>
    <row r="647" spans="1:4" ht="25.5">
      <c r="A647" s="208" t="s">
        <v>1440</v>
      </c>
      <c r="B647" s="209" t="s">
        <v>1441</v>
      </c>
      <c r="C647" s="182"/>
      <c r="D647" s="182"/>
    </row>
    <row r="648" spans="1:4" ht="25.5">
      <c r="A648" s="208" t="s">
        <v>1442</v>
      </c>
      <c r="B648" s="209" t="s">
        <v>1443</v>
      </c>
      <c r="C648" s="182"/>
      <c r="D648" s="182"/>
    </row>
    <row r="649" spans="1:4">
      <c r="A649" s="208" t="s">
        <v>1444</v>
      </c>
      <c r="B649" s="209" t="s">
        <v>1445</v>
      </c>
      <c r="C649" s="182"/>
      <c r="D649" s="182"/>
    </row>
    <row r="650" spans="1:4">
      <c r="A650" s="208" t="s">
        <v>1446</v>
      </c>
      <c r="B650" s="209" t="s">
        <v>1447</v>
      </c>
      <c r="C650" s="182"/>
      <c r="D650" s="182"/>
    </row>
    <row r="651" spans="1:4">
      <c r="A651" s="208" t="s">
        <v>1448</v>
      </c>
      <c r="B651" s="209" t="s">
        <v>1449</v>
      </c>
      <c r="C651" s="182"/>
      <c r="D651" s="182"/>
    </row>
    <row r="652" spans="1:4">
      <c r="A652" s="208" t="s">
        <v>1450</v>
      </c>
      <c r="B652" s="209" t="s">
        <v>1451</v>
      </c>
      <c r="C652" s="182"/>
      <c r="D652" s="182"/>
    </row>
    <row r="653" spans="1:4">
      <c r="A653" s="208" t="s">
        <v>1452</v>
      </c>
      <c r="B653" s="209" t="s">
        <v>1453</v>
      </c>
      <c r="C653" s="182"/>
      <c r="D653" s="182"/>
    </row>
    <row r="654" spans="1:4">
      <c r="A654" s="208" t="s">
        <v>1454</v>
      </c>
      <c r="B654" s="209" t="s">
        <v>1455</v>
      </c>
      <c r="C654" s="182"/>
      <c r="D654" s="182"/>
    </row>
    <row r="655" spans="1:4" ht="18.75">
      <c r="A655" s="207">
        <v>19</v>
      </c>
      <c r="B655" s="214" t="s">
        <v>1456</v>
      </c>
      <c r="C655" s="206"/>
      <c r="D655" s="206"/>
    </row>
    <row r="656" spans="1:4">
      <c r="A656" s="208" t="s">
        <v>1457</v>
      </c>
      <c r="B656" s="220" t="s">
        <v>1458</v>
      </c>
      <c r="C656" s="182"/>
      <c r="D656" s="182"/>
    </row>
    <row r="657" spans="1:4">
      <c r="A657" s="208" t="s">
        <v>1459</v>
      </c>
      <c r="B657" s="220" t="s">
        <v>1460</v>
      </c>
      <c r="C657" s="182"/>
      <c r="D657" s="182"/>
    </row>
    <row r="658" spans="1:4">
      <c r="A658" s="208" t="s">
        <v>1461</v>
      </c>
      <c r="B658" s="220" t="s">
        <v>1462</v>
      </c>
      <c r="C658" s="182"/>
      <c r="D658" s="182"/>
    </row>
    <row r="659" spans="1:4">
      <c r="A659" s="208" t="s">
        <v>1463</v>
      </c>
      <c r="B659" s="220" t="s">
        <v>1464</v>
      </c>
      <c r="C659" s="182"/>
      <c r="D659" s="182"/>
    </row>
    <row r="660" spans="1:4" ht="25.5">
      <c r="A660" s="208" t="s">
        <v>1465</v>
      </c>
      <c r="B660" s="220" t="s">
        <v>1466</v>
      </c>
      <c r="C660" s="182"/>
      <c r="D660" s="182"/>
    </row>
    <row r="661" spans="1:4">
      <c r="A661" s="208" t="s">
        <v>1467</v>
      </c>
      <c r="B661" s="220" t="s">
        <v>1468</v>
      </c>
      <c r="C661" s="182"/>
      <c r="D661" s="182"/>
    </row>
    <row r="662" spans="1:4">
      <c r="A662" s="208" t="s">
        <v>1469</v>
      </c>
      <c r="B662" s="220" t="s">
        <v>1470</v>
      </c>
      <c r="C662" s="182"/>
      <c r="D662" s="182"/>
    </row>
    <row r="663" spans="1:4">
      <c r="A663" s="208" t="s">
        <v>1471</v>
      </c>
      <c r="B663" s="220" t="s">
        <v>1472</v>
      </c>
      <c r="C663" s="182"/>
      <c r="D663" s="182"/>
    </row>
    <row r="664" spans="1:4">
      <c r="A664" s="208" t="s">
        <v>1473</v>
      </c>
      <c r="B664" s="220" t="s">
        <v>1474</v>
      </c>
      <c r="C664" s="182"/>
      <c r="D664" s="182"/>
    </row>
    <row r="665" spans="1:4">
      <c r="A665" s="208" t="s">
        <v>1475</v>
      </c>
      <c r="B665" s="220" t="s">
        <v>1476</v>
      </c>
      <c r="C665" s="182"/>
      <c r="D665" s="182"/>
    </row>
    <row r="666" spans="1:4">
      <c r="A666" s="208" t="s">
        <v>1477</v>
      </c>
      <c r="B666" s="220" t="s">
        <v>1478</v>
      </c>
      <c r="C666" s="182"/>
      <c r="D666" s="182"/>
    </row>
    <row r="667" spans="1:4" ht="37.5">
      <c r="A667" s="207">
        <v>20</v>
      </c>
      <c r="B667" s="214" t="s">
        <v>1479</v>
      </c>
      <c r="C667" s="206"/>
      <c r="D667" s="206"/>
    </row>
    <row r="668" spans="1:4">
      <c r="A668" s="208" t="s">
        <v>1480</v>
      </c>
      <c r="B668" s="209" t="s">
        <v>1481</v>
      </c>
      <c r="C668" s="182"/>
      <c r="D668" s="182"/>
    </row>
    <row r="669" spans="1:4">
      <c r="A669" s="208" t="s">
        <v>1482</v>
      </c>
      <c r="B669" s="209" t="s">
        <v>1483</v>
      </c>
      <c r="C669" s="182"/>
      <c r="D669" s="182"/>
    </row>
    <row r="670" spans="1:4">
      <c r="A670" s="208" t="s">
        <v>1484</v>
      </c>
      <c r="B670" s="209" t="s">
        <v>1485</v>
      </c>
      <c r="C670" s="182"/>
      <c r="D670" s="182"/>
    </row>
    <row r="671" spans="1:4">
      <c r="A671" s="208" t="s">
        <v>1486</v>
      </c>
      <c r="B671" s="209" t="s">
        <v>1487</v>
      </c>
      <c r="C671" s="182"/>
      <c r="D671" s="182"/>
    </row>
    <row r="672" spans="1:4">
      <c r="A672" s="208" t="s">
        <v>1488</v>
      </c>
      <c r="B672" s="209" t="s">
        <v>1489</v>
      </c>
      <c r="C672" s="182"/>
      <c r="D672" s="182"/>
    </row>
    <row r="673" spans="1:4">
      <c r="A673" s="208" t="s">
        <v>1490</v>
      </c>
      <c r="B673" s="209" t="s">
        <v>1491</v>
      </c>
      <c r="C673" s="182"/>
      <c r="D673" s="182"/>
    </row>
    <row r="674" spans="1:4" ht="18.75">
      <c r="A674" s="207">
        <v>21</v>
      </c>
      <c r="B674" s="214" t="s">
        <v>1492</v>
      </c>
      <c r="C674" s="206"/>
      <c r="D674" s="206"/>
    </row>
    <row r="675" spans="1:4">
      <c r="A675" s="208" t="s">
        <v>1493</v>
      </c>
      <c r="B675" s="209" t="s">
        <v>1494</v>
      </c>
      <c r="C675" s="182"/>
      <c r="D675" s="182"/>
    </row>
    <row r="676" spans="1:4" ht="25.5">
      <c r="A676" s="208" t="s">
        <v>1495</v>
      </c>
      <c r="B676" s="209" t="s">
        <v>1496</v>
      </c>
      <c r="C676" s="182"/>
      <c r="D676" s="182"/>
    </row>
    <row r="677" spans="1:4" ht="25.5">
      <c r="A677" s="208" t="s">
        <v>1497</v>
      </c>
      <c r="B677" s="209" t="s">
        <v>1498</v>
      </c>
      <c r="C677" s="182"/>
      <c r="D677" s="182"/>
    </row>
    <row r="678" spans="1:4">
      <c r="A678" s="208" t="s">
        <v>1499</v>
      </c>
      <c r="B678" s="209" t="s">
        <v>1500</v>
      </c>
      <c r="C678" s="182"/>
      <c r="D678" s="182"/>
    </row>
    <row r="679" spans="1:4">
      <c r="A679" s="208" t="s">
        <v>1501</v>
      </c>
      <c r="B679" s="218" t="s">
        <v>1502</v>
      </c>
      <c r="C679" s="182"/>
      <c r="D679" s="182"/>
    </row>
    <row r="680" spans="1:4">
      <c r="A680" s="208" t="s">
        <v>1503</v>
      </c>
      <c r="B680" s="218" t="s">
        <v>1504</v>
      </c>
      <c r="C680" s="182"/>
      <c r="D680" s="182"/>
    </row>
    <row r="681" spans="1:4">
      <c r="A681" s="208" t="s">
        <v>1505</v>
      </c>
      <c r="B681" s="209" t="s">
        <v>1506</v>
      </c>
      <c r="C681" s="182"/>
      <c r="D681" s="182"/>
    </row>
    <row r="682" spans="1:4">
      <c r="A682" s="208" t="s">
        <v>1507</v>
      </c>
      <c r="B682" s="218" t="s">
        <v>1508</v>
      </c>
      <c r="C682" s="182"/>
      <c r="D682" s="182"/>
    </row>
    <row r="683" spans="1:4">
      <c r="A683" s="208" t="s">
        <v>1509</v>
      </c>
      <c r="B683" s="218" t="s">
        <v>1510</v>
      </c>
      <c r="C683" s="182"/>
      <c r="D683" s="182"/>
    </row>
    <row r="684" spans="1:4" ht="25.5">
      <c r="A684" s="208" t="s">
        <v>1511</v>
      </c>
      <c r="B684" s="218" t="s">
        <v>1512</v>
      </c>
      <c r="C684" s="182"/>
      <c r="D684" s="182"/>
    </row>
    <row r="685" spans="1:4">
      <c r="A685" s="208" t="s">
        <v>1513</v>
      </c>
      <c r="B685" s="210" t="s">
        <v>1514</v>
      </c>
      <c r="C685" s="182"/>
      <c r="D685" s="182"/>
    </row>
    <row r="686" spans="1:4">
      <c r="A686" s="208" t="s">
        <v>1515</v>
      </c>
      <c r="B686" s="209" t="s">
        <v>1516</v>
      </c>
      <c r="C686" s="182"/>
      <c r="D686" s="182"/>
    </row>
    <row r="687" spans="1:4">
      <c r="A687" s="208" t="s">
        <v>1517</v>
      </c>
      <c r="B687" s="209" t="s">
        <v>1518</v>
      </c>
      <c r="C687" s="182"/>
      <c r="D687" s="182"/>
    </row>
    <row r="688" spans="1:4">
      <c r="A688" s="208" t="s">
        <v>1519</v>
      </c>
      <c r="B688" s="218" t="s">
        <v>1520</v>
      </c>
      <c r="C688" s="182"/>
      <c r="D688" s="182"/>
    </row>
    <row r="689" spans="1:4">
      <c r="A689" s="208" t="s">
        <v>1521</v>
      </c>
      <c r="B689" s="218" t="s">
        <v>1522</v>
      </c>
      <c r="C689" s="182"/>
      <c r="D689" s="182"/>
    </row>
    <row r="690" spans="1:4">
      <c r="A690" s="208" t="s">
        <v>1523</v>
      </c>
      <c r="B690" s="209" t="s">
        <v>1524</v>
      </c>
      <c r="C690" s="182"/>
      <c r="D690" s="182"/>
    </row>
    <row r="691" spans="1:4">
      <c r="A691" s="208" t="s">
        <v>1525</v>
      </c>
      <c r="B691" s="209" t="s">
        <v>1526</v>
      </c>
      <c r="C691" s="182"/>
      <c r="D691" s="182"/>
    </row>
    <row r="692" spans="1:4" ht="25.5">
      <c r="A692" s="208" t="s">
        <v>1527</v>
      </c>
      <c r="B692" s="209" t="s">
        <v>1528</v>
      </c>
      <c r="C692" s="182"/>
      <c r="D692" s="182"/>
    </row>
    <row r="693" spans="1:4" ht="25.5">
      <c r="A693" s="208" t="s">
        <v>1529</v>
      </c>
      <c r="B693" s="209" t="s">
        <v>1530</v>
      </c>
      <c r="C693" s="182"/>
      <c r="D693" s="182"/>
    </row>
    <row r="694" spans="1:4">
      <c r="A694" s="208" t="s">
        <v>1531</v>
      </c>
      <c r="B694" s="209" t="s">
        <v>1532</v>
      </c>
      <c r="C694" s="182"/>
      <c r="D694" s="182"/>
    </row>
    <row r="695" spans="1:4">
      <c r="A695" s="208" t="s">
        <v>1533</v>
      </c>
      <c r="B695" s="209" t="s">
        <v>1534</v>
      </c>
      <c r="C695" s="182"/>
      <c r="D695" s="182"/>
    </row>
    <row r="696" spans="1:4">
      <c r="A696" s="208" t="s">
        <v>1535</v>
      </c>
      <c r="B696" s="209" t="s">
        <v>1536</v>
      </c>
      <c r="C696" s="182"/>
      <c r="D696" s="182"/>
    </row>
    <row r="697" spans="1:4">
      <c r="A697" s="208" t="s">
        <v>1537</v>
      </c>
      <c r="B697" s="209" t="s">
        <v>1538</v>
      </c>
      <c r="C697" s="182"/>
      <c r="D697" s="182"/>
    </row>
    <row r="698" spans="1:4">
      <c r="A698" s="208" t="s">
        <v>1539</v>
      </c>
      <c r="B698" s="209" t="s">
        <v>1540</v>
      </c>
      <c r="C698" s="182"/>
      <c r="D698" s="182"/>
    </row>
    <row r="699" spans="1:4">
      <c r="A699" s="208" t="s">
        <v>1541</v>
      </c>
      <c r="B699" s="209" t="s">
        <v>1542</v>
      </c>
      <c r="C699" s="182"/>
      <c r="D699" s="182"/>
    </row>
    <row r="700" spans="1:4">
      <c r="A700" s="208" t="s">
        <v>1543</v>
      </c>
      <c r="B700" s="209" t="s">
        <v>1544</v>
      </c>
      <c r="C700" s="182"/>
      <c r="D700" s="182"/>
    </row>
    <row r="701" spans="1:4">
      <c r="A701" s="208" t="s">
        <v>1545</v>
      </c>
      <c r="B701" s="209" t="s">
        <v>1546</v>
      </c>
      <c r="C701" s="182"/>
      <c r="D701" s="182"/>
    </row>
    <row r="702" spans="1:4">
      <c r="A702" s="208" t="s">
        <v>1547</v>
      </c>
      <c r="B702" s="209" t="s">
        <v>1548</v>
      </c>
      <c r="C702" s="182"/>
      <c r="D702" s="182"/>
    </row>
    <row r="703" spans="1:4">
      <c r="A703" s="208" t="s">
        <v>1549</v>
      </c>
      <c r="B703" s="209" t="s">
        <v>1550</v>
      </c>
      <c r="C703" s="182"/>
      <c r="D703" s="182"/>
    </row>
    <row r="704" spans="1:4" ht="18.75">
      <c r="A704" s="207">
        <v>22</v>
      </c>
      <c r="B704" s="214" t="s">
        <v>1551</v>
      </c>
      <c r="C704" s="206"/>
      <c r="D704" s="206"/>
    </row>
    <row r="705" spans="1:4">
      <c r="A705" s="208" t="s">
        <v>1552</v>
      </c>
      <c r="B705" s="209" t="s">
        <v>1553</v>
      </c>
      <c r="C705" s="182"/>
      <c r="D705" s="182"/>
    </row>
    <row r="706" spans="1:4">
      <c r="A706" s="208" t="s">
        <v>1554</v>
      </c>
      <c r="B706" s="209" t="s">
        <v>1555</v>
      </c>
      <c r="C706" s="182"/>
      <c r="D706" s="182"/>
    </row>
    <row r="707" spans="1:4">
      <c r="A707" s="208" t="s">
        <v>1556</v>
      </c>
      <c r="B707" s="209" t="s">
        <v>1557</v>
      </c>
      <c r="C707" s="182"/>
      <c r="D707" s="182"/>
    </row>
    <row r="708" spans="1:4">
      <c r="A708" s="208" t="s">
        <v>1558</v>
      </c>
      <c r="B708" s="209" t="s">
        <v>1559</v>
      </c>
      <c r="C708" s="182"/>
      <c r="D708" s="182"/>
    </row>
    <row r="709" spans="1:4">
      <c r="A709" s="208" t="s">
        <v>1560</v>
      </c>
      <c r="B709" s="209" t="s">
        <v>1561</v>
      </c>
      <c r="C709" s="182"/>
      <c r="D709" s="182"/>
    </row>
    <row r="710" spans="1:4">
      <c r="A710" s="208" t="s">
        <v>1562</v>
      </c>
      <c r="B710" s="209" t="s">
        <v>1563</v>
      </c>
      <c r="C710" s="182"/>
      <c r="D710" s="182"/>
    </row>
    <row r="711" spans="1:4">
      <c r="A711" s="208" t="s">
        <v>1564</v>
      </c>
      <c r="B711" s="209" t="s">
        <v>1565</v>
      </c>
      <c r="C711" s="182"/>
      <c r="D711" s="182"/>
    </row>
    <row r="712" spans="1:4">
      <c r="A712" s="208" t="s">
        <v>1566</v>
      </c>
      <c r="B712" s="209" t="s">
        <v>1567</v>
      </c>
      <c r="C712" s="182"/>
      <c r="D712" s="182"/>
    </row>
    <row r="713" spans="1:4" ht="37.5">
      <c r="A713" s="207">
        <v>23</v>
      </c>
      <c r="B713" s="214" t="s">
        <v>1568</v>
      </c>
      <c r="C713" s="206"/>
      <c r="D713" s="206"/>
    </row>
    <row r="714" spans="1:4" ht="25.5">
      <c r="A714" s="208" t="s">
        <v>1569</v>
      </c>
      <c r="B714" s="209" t="s">
        <v>1570</v>
      </c>
      <c r="C714" s="182"/>
      <c r="D714" s="182"/>
    </row>
    <row r="715" spans="1:4" ht="25.5">
      <c r="A715" s="208" t="s">
        <v>1571</v>
      </c>
      <c r="B715" s="209" t="s">
        <v>1572</v>
      </c>
      <c r="C715" s="182"/>
      <c r="D715" s="182"/>
    </row>
    <row r="716" spans="1:4">
      <c r="A716" s="208" t="s">
        <v>1573</v>
      </c>
      <c r="B716" s="209" t="s">
        <v>1574</v>
      </c>
      <c r="C716" s="182"/>
      <c r="D716" s="182"/>
    </row>
    <row r="717" spans="1:4">
      <c r="A717" s="208" t="s">
        <v>1575</v>
      </c>
      <c r="B717" s="209" t="s">
        <v>1576</v>
      </c>
      <c r="C717" s="182"/>
      <c r="D717" s="182"/>
    </row>
    <row r="718" spans="1:4">
      <c r="A718" s="208" t="s">
        <v>1577</v>
      </c>
      <c r="B718" s="209" t="s">
        <v>1578</v>
      </c>
      <c r="C718" s="182"/>
      <c r="D718" s="182"/>
    </row>
    <row r="719" spans="1:4">
      <c r="A719" s="208" t="s">
        <v>1579</v>
      </c>
      <c r="B719" s="210" t="s">
        <v>1580</v>
      </c>
      <c r="C719" s="182"/>
      <c r="D719" s="182"/>
    </row>
    <row r="720" spans="1:4">
      <c r="A720" s="208" t="s">
        <v>1581</v>
      </c>
      <c r="B720" s="210" t="s">
        <v>1582</v>
      </c>
      <c r="C720" s="182"/>
      <c r="D720" s="182"/>
    </row>
    <row r="721" spans="1:4">
      <c r="A721" s="208" t="s">
        <v>1583</v>
      </c>
      <c r="B721" s="210" t="s">
        <v>1584</v>
      </c>
      <c r="C721" s="182"/>
      <c r="D721" s="182"/>
    </row>
    <row r="722" spans="1:4">
      <c r="A722" s="208" t="s">
        <v>1585</v>
      </c>
      <c r="B722" s="209" t="s">
        <v>1586</v>
      </c>
      <c r="C722" s="182"/>
      <c r="D722" s="182"/>
    </row>
    <row r="723" spans="1:4">
      <c r="A723" s="208" t="s">
        <v>1587</v>
      </c>
      <c r="B723" s="209" t="s">
        <v>1588</v>
      </c>
      <c r="C723" s="182"/>
      <c r="D723" s="182"/>
    </row>
    <row r="724" spans="1:4">
      <c r="A724" s="208" t="s">
        <v>1589</v>
      </c>
      <c r="B724" s="209" t="s">
        <v>1590</v>
      </c>
      <c r="C724" s="182"/>
      <c r="D724" s="182"/>
    </row>
    <row r="725" spans="1:4">
      <c r="A725" s="208" t="s">
        <v>1591</v>
      </c>
      <c r="B725" s="209" t="s">
        <v>1592</v>
      </c>
      <c r="C725" s="182"/>
      <c r="D725" s="182"/>
    </row>
    <row r="726" spans="1:4">
      <c r="A726" s="208" t="s">
        <v>1593</v>
      </c>
      <c r="B726" s="209" t="s">
        <v>1594</v>
      </c>
      <c r="C726" s="182"/>
      <c r="D726" s="182"/>
    </row>
    <row r="727" spans="1:4" ht="23.25">
      <c r="A727" s="222"/>
      <c r="B727" s="223" t="s">
        <v>1595</v>
      </c>
      <c r="C727" s="223"/>
      <c r="D727" s="206"/>
    </row>
    <row r="728" spans="1:4">
      <c r="A728" s="208" t="s">
        <v>1596</v>
      </c>
      <c r="B728" s="224" t="s">
        <v>1597</v>
      </c>
      <c r="C728" s="182"/>
      <c r="D728" s="182"/>
    </row>
    <row r="729" spans="1:4" ht="25.5">
      <c r="A729" s="225" t="s">
        <v>1598</v>
      </c>
      <c r="B729" s="224" t="s">
        <v>1599</v>
      </c>
      <c r="C729" s="182"/>
      <c r="D729" s="182"/>
    </row>
    <row r="730" spans="1:4">
      <c r="A730" s="225" t="s">
        <v>1600</v>
      </c>
      <c r="B730" s="224" t="s">
        <v>1601</v>
      </c>
      <c r="C730" s="182"/>
      <c r="D730" s="182"/>
    </row>
    <row r="731" spans="1:4" ht="23.25">
      <c r="A731" s="226"/>
      <c r="B731" s="223" t="s">
        <v>1602</v>
      </c>
      <c r="C731" s="223"/>
      <c r="D731" s="206"/>
    </row>
    <row r="732" spans="1:4">
      <c r="A732" s="225" t="s">
        <v>1603</v>
      </c>
      <c r="B732" s="224" t="s">
        <v>1604</v>
      </c>
      <c r="C732" s="182"/>
      <c r="D732" s="182"/>
    </row>
    <row r="733" spans="1:4">
      <c r="A733" s="225" t="s">
        <v>1605</v>
      </c>
      <c r="B733" s="224" t="s">
        <v>1606</v>
      </c>
      <c r="C733" s="182"/>
      <c r="D733" s="182"/>
    </row>
    <row r="734" spans="1:4">
      <c r="A734" s="225" t="s">
        <v>1607</v>
      </c>
      <c r="B734" s="224" t="s">
        <v>1608</v>
      </c>
      <c r="C734" s="182"/>
      <c r="D734" s="182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6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4"/>
  <sheetViews>
    <sheetView topLeftCell="A127" zoomScaleSheetLayoutView="100" workbookViewId="0">
      <selection activeCell="F135" sqref="F135"/>
    </sheetView>
  </sheetViews>
  <sheetFormatPr defaultRowHeight="12.75"/>
  <cols>
    <col min="1" max="1" width="12.7109375" customWidth="1"/>
    <col min="2" max="2" width="39.7109375" customWidth="1"/>
    <col min="3" max="3" width="7.28515625" customWidth="1"/>
    <col min="4" max="4" width="10" customWidth="1"/>
    <col min="5" max="5" width="8" customWidth="1"/>
    <col min="6" max="6" width="8.42578125" customWidth="1"/>
    <col min="7" max="7" width="8" customWidth="1"/>
    <col min="8" max="8" width="9.42578125" customWidth="1"/>
  </cols>
  <sheetData>
    <row r="1" spans="1:8" ht="20.25" customHeight="1">
      <c r="A1" s="134"/>
      <c r="B1" s="394" t="s">
        <v>123</v>
      </c>
      <c r="C1" s="581" t="str">
        <f>'Kadar.ode.'!C1</f>
        <v>Специјална болница за неспецифичне плућне болести "Сокобања" - Сокобања</v>
      </c>
      <c r="D1" s="581"/>
      <c r="E1" s="581"/>
      <c r="F1" s="581"/>
      <c r="G1" s="581"/>
      <c r="H1" s="581"/>
    </row>
    <row r="2" spans="1:8">
      <c r="A2" s="134"/>
      <c r="B2" s="394" t="s">
        <v>124</v>
      </c>
      <c r="C2" s="532">
        <f>'Kadar.ode.'!C2</f>
        <v>7248261</v>
      </c>
      <c r="D2" s="533"/>
      <c r="E2" s="533"/>
      <c r="F2" s="533"/>
      <c r="G2" s="533"/>
      <c r="H2" s="534"/>
    </row>
    <row r="3" spans="1:8">
      <c r="A3" s="134"/>
      <c r="B3" s="394"/>
      <c r="C3" s="594"/>
      <c r="D3" s="595"/>
      <c r="E3" s="595"/>
      <c r="F3" s="595"/>
      <c r="G3" s="595"/>
      <c r="H3" s="596"/>
    </row>
    <row r="4" spans="1:8" ht="14.25">
      <c r="A4" s="134"/>
      <c r="B4" s="394" t="s">
        <v>1850</v>
      </c>
      <c r="C4" s="597" t="s">
        <v>1615</v>
      </c>
      <c r="D4" s="598"/>
      <c r="E4" s="598"/>
      <c r="F4" s="598"/>
      <c r="G4" s="598"/>
      <c r="H4" s="599"/>
    </row>
    <row r="5" spans="1:8" ht="14.25">
      <c r="A5" s="134"/>
      <c r="B5" s="394" t="s">
        <v>160</v>
      </c>
      <c r="C5" s="600"/>
      <c r="D5" s="601"/>
      <c r="E5" s="601"/>
      <c r="F5" s="601"/>
      <c r="G5" s="601"/>
      <c r="H5" s="602"/>
    </row>
    <row r="6" spans="1:8" ht="15.75">
      <c r="A6" s="115"/>
      <c r="B6" s="115"/>
      <c r="C6" s="115"/>
      <c r="D6" s="115"/>
      <c r="E6" s="115"/>
      <c r="F6" s="115"/>
      <c r="G6" s="81"/>
      <c r="H6" s="81"/>
    </row>
    <row r="7" spans="1:8">
      <c r="A7" s="565" t="s">
        <v>91</v>
      </c>
      <c r="B7" s="565" t="s">
        <v>161</v>
      </c>
      <c r="C7" s="558" t="s">
        <v>1614</v>
      </c>
      <c r="D7" s="558"/>
      <c r="E7" s="558" t="s">
        <v>1613</v>
      </c>
      <c r="F7" s="558"/>
      <c r="G7" s="558" t="s">
        <v>82</v>
      </c>
      <c r="H7" s="558"/>
    </row>
    <row r="8" spans="1:8" ht="45.75" thickBot="1">
      <c r="A8" s="566"/>
      <c r="B8" s="566"/>
      <c r="C8" s="236" t="s">
        <v>2445</v>
      </c>
      <c r="D8" s="236" t="s">
        <v>2440</v>
      </c>
      <c r="E8" s="236" t="s">
        <v>2445</v>
      </c>
      <c r="F8" s="236" t="s">
        <v>2440</v>
      </c>
      <c r="G8" s="236" t="s">
        <v>2445</v>
      </c>
      <c r="H8" s="236" t="s">
        <v>2440</v>
      </c>
    </row>
    <row r="9" spans="1:8" ht="30.75" customHeight="1" thickTop="1" thickBot="1">
      <c r="A9" s="587" t="s">
        <v>1652</v>
      </c>
      <c r="B9" s="588"/>
      <c r="C9" s="588"/>
      <c r="D9" s="588"/>
      <c r="E9" s="588"/>
      <c r="F9" s="588"/>
      <c r="G9" s="588"/>
      <c r="H9" s="589"/>
    </row>
    <row r="10" spans="1:8" s="358" customFormat="1" ht="30" customHeight="1" thickTop="1">
      <c r="A10" s="284"/>
      <c r="B10" s="285" t="s">
        <v>1662</v>
      </c>
      <c r="C10" s="285"/>
      <c r="D10" s="285"/>
      <c r="E10" s="285"/>
      <c r="F10" s="285"/>
      <c r="G10" s="285"/>
      <c r="H10" s="286"/>
    </row>
    <row r="11" spans="1:8" s="358" customFormat="1" ht="30" customHeight="1">
      <c r="A11" s="250" t="s">
        <v>1660</v>
      </c>
      <c r="B11" s="290" t="s">
        <v>1674</v>
      </c>
      <c r="C11" s="142">
        <v>51</v>
      </c>
      <c r="D11" s="142">
        <v>168</v>
      </c>
      <c r="E11" s="142">
        <v>120</v>
      </c>
      <c r="F11" s="142">
        <v>52</v>
      </c>
      <c r="G11" s="142">
        <f>C11+E11</f>
        <v>171</v>
      </c>
      <c r="H11" s="142">
        <f>D11+F11</f>
        <v>220</v>
      </c>
    </row>
    <row r="12" spans="1:8" s="358" customFormat="1" ht="30" customHeight="1">
      <c r="A12" s="282" t="s">
        <v>1661</v>
      </c>
      <c r="B12" s="290" t="s">
        <v>1675</v>
      </c>
      <c r="C12" s="289">
        <v>2</v>
      </c>
      <c r="D12" s="289">
        <v>6</v>
      </c>
      <c r="E12" s="240">
        <v>30</v>
      </c>
      <c r="F12" s="240">
        <v>6</v>
      </c>
      <c r="G12" s="142">
        <f t="shared" ref="G12:G51" si="0">C12+E12</f>
        <v>32</v>
      </c>
      <c r="H12" s="142">
        <f t="shared" ref="H12:H51" si="1">D12+F12</f>
        <v>12</v>
      </c>
    </row>
    <row r="13" spans="1:8" s="358" customFormat="1" ht="30" customHeight="1">
      <c r="A13" s="282" t="s">
        <v>1663</v>
      </c>
      <c r="B13" s="96" t="s">
        <v>1677</v>
      </c>
      <c r="C13" s="289">
        <v>2</v>
      </c>
      <c r="D13" s="289">
        <v>6</v>
      </c>
      <c r="E13" s="240">
        <v>30</v>
      </c>
      <c r="F13" s="240">
        <v>6</v>
      </c>
      <c r="G13" s="142">
        <f t="shared" si="0"/>
        <v>32</v>
      </c>
      <c r="H13" s="142">
        <f t="shared" si="1"/>
        <v>12</v>
      </c>
    </row>
    <row r="14" spans="1:8" s="358" customFormat="1" ht="37.5" customHeight="1">
      <c r="A14" s="250" t="s">
        <v>1664</v>
      </c>
      <c r="B14" s="96" t="s">
        <v>1676</v>
      </c>
      <c r="C14" s="289">
        <v>446</v>
      </c>
      <c r="D14" s="289">
        <v>316</v>
      </c>
      <c r="E14" s="240">
        <v>352</v>
      </c>
      <c r="F14" s="240">
        <v>208</v>
      </c>
      <c r="G14" s="142">
        <f t="shared" si="0"/>
        <v>798</v>
      </c>
      <c r="H14" s="142">
        <f t="shared" si="1"/>
        <v>524</v>
      </c>
    </row>
    <row r="15" spans="1:8" s="358" customFormat="1" ht="30" customHeight="1">
      <c r="A15" s="250" t="s">
        <v>1665</v>
      </c>
      <c r="B15" s="96" t="s">
        <v>1678</v>
      </c>
      <c r="C15" s="289">
        <v>10</v>
      </c>
      <c r="D15" s="289">
        <v>62</v>
      </c>
      <c r="E15" s="240">
        <v>32</v>
      </c>
      <c r="F15" s="240">
        <v>25</v>
      </c>
      <c r="G15" s="142">
        <f t="shared" si="0"/>
        <v>42</v>
      </c>
      <c r="H15" s="142">
        <f t="shared" si="1"/>
        <v>87</v>
      </c>
    </row>
    <row r="16" spans="1:8" s="358" customFormat="1" ht="30" customHeight="1">
      <c r="A16" s="250" t="s">
        <v>1666</v>
      </c>
      <c r="B16" s="96" t="s">
        <v>1837</v>
      </c>
      <c r="C16" s="289">
        <v>100</v>
      </c>
      <c r="D16" s="289">
        <v>80</v>
      </c>
      <c r="E16" s="240">
        <v>100</v>
      </c>
      <c r="F16" s="240">
        <v>63</v>
      </c>
      <c r="G16" s="142">
        <f t="shared" si="0"/>
        <v>200</v>
      </c>
      <c r="H16" s="142">
        <f t="shared" si="1"/>
        <v>143</v>
      </c>
    </row>
    <row r="17" spans="1:8" s="358" customFormat="1" ht="30" customHeight="1">
      <c r="A17" s="250" t="s">
        <v>1667</v>
      </c>
      <c r="B17" s="100" t="s">
        <v>1679</v>
      </c>
      <c r="C17" s="289"/>
      <c r="D17" s="289"/>
      <c r="E17" s="240">
        <v>5</v>
      </c>
      <c r="F17" s="240"/>
      <c r="G17" s="142">
        <f t="shared" si="0"/>
        <v>5</v>
      </c>
      <c r="H17" s="142">
        <f t="shared" si="1"/>
        <v>0</v>
      </c>
    </row>
    <row r="18" spans="1:8" s="358" customFormat="1" ht="30" customHeight="1">
      <c r="A18" s="250" t="s">
        <v>1668</v>
      </c>
      <c r="B18" s="96" t="s">
        <v>1680</v>
      </c>
      <c r="C18" s="289">
        <v>10</v>
      </c>
      <c r="D18" s="289">
        <v>45</v>
      </c>
      <c r="E18" s="240">
        <v>50</v>
      </c>
      <c r="F18" s="240">
        <v>47</v>
      </c>
      <c r="G18" s="142">
        <f t="shared" si="0"/>
        <v>60</v>
      </c>
      <c r="H18" s="142">
        <f t="shared" si="1"/>
        <v>92</v>
      </c>
    </row>
    <row r="19" spans="1:8" s="358" customFormat="1" ht="30" customHeight="1">
      <c r="A19" s="250">
        <v>260001</v>
      </c>
      <c r="B19" s="96" t="s">
        <v>1681</v>
      </c>
      <c r="C19" s="289"/>
      <c r="D19" s="289"/>
      <c r="E19" s="240">
        <v>1</v>
      </c>
      <c r="F19" s="240"/>
      <c r="G19" s="142">
        <f t="shared" si="0"/>
        <v>1</v>
      </c>
      <c r="H19" s="142">
        <f t="shared" si="1"/>
        <v>0</v>
      </c>
    </row>
    <row r="20" spans="1:8" s="385" customFormat="1" ht="30" customHeight="1">
      <c r="A20" s="250" t="s">
        <v>2369</v>
      </c>
      <c r="B20" s="290" t="s">
        <v>2370</v>
      </c>
      <c r="C20" s="289">
        <v>25</v>
      </c>
      <c r="D20" s="383"/>
      <c r="E20" s="240">
        <v>30</v>
      </c>
      <c r="F20" s="240"/>
      <c r="G20" s="142">
        <f t="shared" si="0"/>
        <v>55</v>
      </c>
      <c r="H20" s="142">
        <f t="shared" si="1"/>
        <v>0</v>
      </c>
    </row>
    <row r="21" spans="1:8" s="385" customFormat="1" ht="30" customHeight="1">
      <c r="A21" s="250" t="s">
        <v>2371</v>
      </c>
      <c r="B21" s="290" t="s">
        <v>2373</v>
      </c>
      <c r="C21" s="383"/>
      <c r="D21" s="383"/>
      <c r="E21" s="240">
        <v>5</v>
      </c>
      <c r="F21" s="240"/>
      <c r="G21" s="142">
        <f t="shared" si="0"/>
        <v>5</v>
      </c>
      <c r="H21" s="142">
        <f t="shared" si="1"/>
        <v>0</v>
      </c>
    </row>
    <row r="22" spans="1:8" s="385" customFormat="1" ht="30.75" customHeight="1">
      <c r="A22" s="250" t="s">
        <v>2372</v>
      </c>
      <c r="B22" s="290" t="s">
        <v>2374</v>
      </c>
      <c r="C22" s="383"/>
      <c r="D22" s="383"/>
      <c r="E22" s="240">
        <v>20</v>
      </c>
      <c r="F22" s="240"/>
      <c r="G22" s="142">
        <f t="shared" si="0"/>
        <v>20</v>
      </c>
      <c r="H22" s="142">
        <f t="shared" si="1"/>
        <v>0</v>
      </c>
    </row>
    <row r="23" spans="1:8" s="358" customFormat="1" ht="30" customHeight="1">
      <c r="A23" s="250" t="s">
        <v>1669</v>
      </c>
      <c r="B23" s="96" t="s">
        <v>1682</v>
      </c>
      <c r="C23" s="289">
        <v>20</v>
      </c>
      <c r="D23" s="289">
        <v>17</v>
      </c>
      <c r="E23" s="240"/>
      <c r="F23" s="240"/>
      <c r="G23" s="142">
        <f t="shared" si="0"/>
        <v>20</v>
      </c>
      <c r="H23" s="142">
        <f t="shared" si="1"/>
        <v>17</v>
      </c>
    </row>
    <row r="24" spans="1:8" s="358" customFormat="1" ht="30" customHeight="1">
      <c r="A24" s="250" t="s">
        <v>1670</v>
      </c>
      <c r="B24" s="96" t="s">
        <v>1683</v>
      </c>
      <c r="C24" s="289">
        <v>30</v>
      </c>
      <c r="D24" s="289">
        <v>45</v>
      </c>
      <c r="E24" s="240"/>
      <c r="F24" s="240"/>
      <c r="G24" s="142">
        <f t="shared" si="0"/>
        <v>30</v>
      </c>
      <c r="H24" s="142">
        <f t="shared" si="1"/>
        <v>45</v>
      </c>
    </row>
    <row r="25" spans="1:8" s="358" customFormat="1" ht="30" customHeight="1">
      <c r="A25" s="250" t="s">
        <v>1671</v>
      </c>
      <c r="B25" s="96" t="s">
        <v>1684</v>
      </c>
      <c r="C25" s="289">
        <v>5</v>
      </c>
      <c r="D25" s="289"/>
      <c r="E25" s="240"/>
      <c r="F25" s="240"/>
      <c r="G25" s="142">
        <f t="shared" si="0"/>
        <v>5</v>
      </c>
      <c r="H25" s="142">
        <f t="shared" si="1"/>
        <v>0</v>
      </c>
    </row>
    <row r="26" spans="1:8" s="358" customFormat="1" ht="30" customHeight="1">
      <c r="A26" s="250" t="s">
        <v>1672</v>
      </c>
      <c r="B26" s="96" t="s">
        <v>1685</v>
      </c>
      <c r="C26" s="289">
        <v>300</v>
      </c>
      <c r="D26" s="289">
        <v>254</v>
      </c>
      <c r="E26" s="240"/>
      <c r="F26" s="240"/>
      <c r="G26" s="142">
        <f t="shared" si="0"/>
        <v>300</v>
      </c>
      <c r="H26" s="142">
        <f t="shared" si="1"/>
        <v>254</v>
      </c>
    </row>
    <row r="27" spans="1:8" s="358" customFormat="1" ht="30" customHeight="1">
      <c r="A27" s="250" t="s">
        <v>1673</v>
      </c>
      <c r="B27" s="96" t="s">
        <v>1686</v>
      </c>
      <c r="C27" s="289">
        <v>1665</v>
      </c>
      <c r="D27" s="289">
        <v>1605</v>
      </c>
      <c r="E27" s="240"/>
      <c r="F27" s="240"/>
      <c r="G27" s="142">
        <f t="shared" si="0"/>
        <v>1665</v>
      </c>
      <c r="H27" s="142">
        <f t="shared" si="1"/>
        <v>1605</v>
      </c>
    </row>
    <row r="28" spans="1:8" s="358" customFormat="1" ht="30" customHeight="1">
      <c r="A28" s="250"/>
      <c r="B28" s="289" t="s">
        <v>1687</v>
      </c>
      <c r="C28" s="289"/>
      <c r="D28" s="96"/>
      <c r="E28" s="288"/>
      <c r="F28" s="288"/>
      <c r="G28" s="142">
        <f t="shared" si="0"/>
        <v>0</v>
      </c>
      <c r="H28" s="142">
        <f t="shared" si="1"/>
        <v>0</v>
      </c>
    </row>
    <row r="29" spans="1:8" s="358" customFormat="1" ht="30" customHeight="1">
      <c r="A29" s="250" t="s">
        <v>1688</v>
      </c>
      <c r="B29" s="96" t="s">
        <v>1704</v>
      </c>
      <c r="C29" s="289">
        <v>5</v>
      </c>
      <c r="D29" s="289">
        <v>5</v>
      </c>
      <c r="E29" s="240">
        <v>5</v>
      </c>
      <c r="F29" s="240">
        <v>3</v>
      </c>
      <c r="G29" s="142">
        <f t="shared" si="0"/>
        <v>10</v>
      </c>
      <c r="H29" s="142">
        <f t="shared" si="1"/>
        <v>8</v>
      </c>
    </row>
    <row r="30" spans="1:8" s="358" customFormat="1" ht="30" customHeight="1">
      <c r="A30" s="250">
        <v>600030</v>
      </c>
      <c r="B30" s="96" t="s">
        <v>1705</v>
      </c>
      <c r="C30" s="289">
        <v>10</v>
      </c>
      <c r="D30" s="289"/>
      <c r="E30" s="240">
        <v>1478</v>
      </c>
      <c r="F30" s="240">
        <v>2181</v>
      </c>
      <c r="G30" s="142">
        <f t="shared" si="0"/>
        <v>1488</v>
      </c>
      <c r="H30" s="142">
        <f t="shared" si="1"/>
        <v>2181</v>
      </c>
    </row>
    <row r="31" spans="1:8" s="358" customFormat="1" ht="30" customHeight="1">
      <c r="A31" s="250">
        <v>600051</v>
      </c>
      <c r="B31" s="290" t="s">
        <v>1706</v>
      </c>
      <c r="C31" s="398"/>
      <c r="D31" s="355"/>
      <c r="E31" s="398">
        <v>200</v>
      </c>
      <c r="F31" s="355">
        <v>226</v>
      </c>
      <c r="G31" s="142">
        <f t="shared" si="0"/>
        <v>200</v>
      </c>
      <c r="H31" s="142">
        <f t="shared" si="1"/>
        <v>226</v>
      </c>
    </row>
    <row r="32" spans="1:8" s="358" customFormat="1" ht="30" customHeight="1">
      <c r="A32" s="250">
        <v>600124</v>
      </c>
      <c r="B32" s="96" t="s">
        <v>1707</v>
      </c>
      <c r="C32" s="289"/>
      <c r="D32" s="289"/>
      <c r="E32" s="240">
        <v>100</v>
      </c>
      <c r="F32" s="240">
        <v>502</v>
      </c>
      <c r="G32" s="142">
        <f t="shared" si="0"/>
        <v>100</v>
      </c>
      <c r="H32" s="142">
        <f t="shared" si="1"/>
        <v>502</v>
      </c>
    </row>
    <row r="33" spans="1:8" s="358" customFormat="1" ht="30" customHeight="1">
      <c r="A33" s="250">
        <v>600307</v>
      </c>
      <c r="B33" s="96" t="s">
        <v>1708</v>
      </c>
      <c r="C33" s="289"/>
      <c r="D33" s="289"/>
      <c r="E33" s="240">
        <v>1000</v>
      </c>
      <c r="F33" s="240">
        <v>2628</v>
      </c>
      <c r="G33" s="142">
        <f t="shared" si="0"/>
        <v>1000</v>
      </c>
      <c r="H33" s="142">
        <f t="shared" si="1"/>
        <v>2628</v>
      </c>
    </row>
    <row r="34" spans="1:8" s="358" customFormat="1" ht="30" customHeight="1">
      <c r="A34" s="250">
        <v>600312</v>
      </c>
      <c r="B34" s="96" t="s">
        <v>1709</v>
      </c>
      <c r="C34" s="289"/>
      <c r="D34" s="289"/>
      <c r="E34" s="240">
        <v>1000</v>
      </c>
      <c r="F34" s="240">
        <v>2398</v>
      </c>
      <c r="G34" s="142">
        <f t="shared" si="0"/>
        <v>1000</v>
      </c>
      <c r="H34" s="142">
        <f t="shared" si="1"/>
        <v>2398</v>
      </c>
    </row>
    <row r="35" spans="1:8" s="358" customFormat="1" ht="30" customHeight="1">
      <c r="A35" s="250" t="s">
        <v>1689</v>
      </c>
      <c r="B35" s="96" t="s">
        <v>1710</v>
      </c>
      <c r="C35" s="289">
        <v>105</v>
      </c>
      <c r="D35" s="289">
        <v>213</v>
      </c>
      <c r="E35" s="240"/>
      <c r="F35" s="240"/>
      <c r="G35" s="142">
        <f t="shared" si="0"/>
        <v>105</v>
      </c>
      <c r="H35" s="142">
        <f t="shared" si="1"/>
        <v>213</v>
      </c>
    </row>
    <row r="36" spans="1:8" s="358" customFormat="1" ht="30" customHeight="1">
      <c r="A36" s="250" t="s">
        <v>1690</v>
      </c>
      <c r="B36" s="96" t="s">
        <v>1711</v>
      </c>
      <c r="C36" s="289">
        <v>105</v>
      </c>
      <c r="D36" s="289">
        <v>163</v>
      </c>
      <c r="E36" s="240">
        <v>1540</v>
      </c>
      <c r="F36" s="240">
        <v>2095</v>
      </c>
      <c r="G36" s="142">
        <f t="shared" si="0"/>
        <v>1645</v>
      </c>
      <c r="H36" s="142">
        <f t="shared" si="1"/>
        <v>2258</v>
      </c>
    </row>
    <row r="37" spans="1:8" s="358" customFormat="1" ht="30" customHeight="1">
      <c r="A37" s="250" t="s">
        <v>1691</v>
      </c>
      <c r="B37" s="96" t="s">
        <v>1712</v>
      </c>
      <c r="C37" s="289">
        <v>200</v>
      </c>
      <c r="D37" s="289">
        <v>646</v>
      </c>
      <c r="E37" s="240">
        <v>17124</v>
      </c>
      <c r="F37" s="240">
        <v>17644</v>
      </c>
      <c r="G37" s="142">
        <f t="shared" si="0"/>
        <v>17324</v>
      </c>
      <c r="H37" s="142">
        <f t="shared" si="1"/>
        <v>18290</v>
      </c>
    </row>
    <row r="38" spans="1:8" s="358" customFormat="1" ht="30" customHeight="1">
      <c r="A38" s="250" t="s">
        <v>1692</v>
      </c>
      <c r="B38" s="96" t="s">
        <v>1713</v>
      </c>
      <c r="C38" s="289"/>
      <c r="D38" s="289"/>
      <c r="E38" s="240">
        <v>1300</v>
      </c>
      <c r="F38" s="240">
        <v>2496</v>
      </c>
      <c r="G38" s="142">
        <f t="shared" si="0"/>
        <v>1300</v>
      </c>
      <c r="H38" s="142">
        <f t="shared" si="1"/>
        <v>2496</v>
      </c>
    </row>
    <row r="39" spans="1:8" s="358" customFormat="1" ht="30" customHeight="1">
      <c r="A39" s="250" t="s">
        <v>1693</v>
      </c>
      <c r="B39" s="96" t="s">
        <v>1791</v>
      </c>
      <c r="C39" s="289"/>
      <c r="D39" s="289"/>
      <c r="E39" s="240">
        <v>700</v>
      </c>
      <c r="F39" s="240">
        <v>2462</v>
      </c>
      <c r="G39" s="142">
        <f t="shared" si="0"/>
        <v>700</v>
      </c>
      <c r="H39" s="142">
        <f t="shared" si="1"/>
        <v>2462</v>
      </c>
    </row>
    <row r="40" spans="1:8" s="358" customFormat="1" ht="41.25" customHeight="1">
      <c r="A40" s="250" t="s">
        <v>1694</v>
      </c>
      <c r="B40" s="96" t="s">
        <v>1714</v>
      </c>
      <c r="C40" s="289"/>
      <c r="D40" s="289"/>
      <c r="E40" s="240">
        <v>500</v>
      </c>
      <c r="F40" s="240">
        <v>2446</v>
      </c>
      <c r="G40" s="142">
        <f t="shared" si="0"/>
        <v>500</v>
      </c>
      <c r="H40" s="142">
        <f t="shared" si="1"/>
        <v>2446</v>
      </c>
    </row>
    <row r="41" spans="1:8" s="358" customFormat="1" ht="30" customHeight="1">
      <c r="A41" s="250" t="s">
        <v>1695</v>
      </c>
      <c r="B41" s="290" t="s">
        <v>1715</v>
      </c>
      <c r="C41" s="289"/>
      <c r="D41" s="289"/>
      <c r="E41" s="240">
        <v>1020</v>
      </c>
      <c r="F41" s="240">
        <v>2376</v>
      </c>
      <c r="G41" s="142">
        <f t="shared" si="0"/>
        <v>1020</v>
      </c>
      <c r="H41" s="142">
        <f t="shared" si="1"/>
        <v>2376</v>
      </c>
    </row>
    <row r="42" spans="1:8" s="358" customFormat="1" ht="30" customHeight="1">
      <c r="A42" s="290" t="s">
        <v>1696</v>
      </c>
      <c r="B42" s="290" t="s">
        <v>1716</v>
      </c>
      <c r="C42" s="398">
        <v>1</v>
      </c>
      <c r="D42" s="355">
        <v>1</v>
      </c>
      <c r="E42" s="398">
        <v>300</v>
      </c>
      <c r="F42" s="355">
        <v>396</v>
      </c>
      <c r="G42" s="142">
        <f t="shared" si="0"/>
        <v>301</v>
      </c>
      <c r="H42" s="142">
        <f t="shared" si="1"/>
        <v>397</v>
      </c>
    </row>
    <row r="43" spans="1:8" s="358" customFormat="1" ht="30" customHeight="1">
      <c r="A43" s="290" t="s">
        <v>1697</v>
      </c>
      <c r="B43" s="290" t="s">
        <v>1718</v>
      </c>
      <c r="C43" s="398">
        <v>5</v>
      </c>
      <c r="D43" s="355">
        <v>5</v>
      </c>
      <c r="E43" s="398">
        <v>25</v>
      </c>
      <c r="F43" s="355">
        <v>109</v>
      </c>
      <c r="G43" s="142">
        <f t="shared" si="0"/>
        <v>30</v>
      </c>
      <c r="H43" s="142">
        <f t="shared" si="1"/>
        <v>114</v>
      </c>
    </row>
    <row r="44" spans="1:8" s="358" customFormat="1" ht="38.25" customHeight="1">
      <c r="A44" s="250" t="s">
        <v>1698</v>
      </c>
      <c r="B44" s="290" t="s">
        <v>1719</v>
      </c>
      <c r="C44" s="142">
        <v>15</v>
      </c>
      <c r="D44" s="142">
        <v>48</v>
      </c>
      <c r="E44" s="240">
        <v>1250</v>
      </c>
      <c r="F44" s="240">
        <v>934</v>
      </c>
      <c r="G44" s="142">
        <f t="shared" si="0"/>
        <v>1265</v>
      </c>
      <c r="H44" s="142">
        <f t="shared" si="1"/>
        <v>982</v>
      </c>
    </row>
    <row r="45" spans="1:8" s="358" customFormat="1" ht="30" customHeight="1">
      <c r="A45" s="250" t="s">
        <v>1699</v>
      </c>
      <c r="B45" s="320" t="s">
        <v>1720</v>
      </c>
      <c r="C45" s="399"/>
      <c r="D45" s="356"/>
      <c r="E45" s="399">
        <v>20</v>
      </c>
      <c r="F45" s="356">
        <v>125</v>
      </c>
      <c r="G45" s="142">
        <f t="shared" si="0"/>
        <v>20</v>
      </c>
      <c r="H45" s="142">
        <f t="shared" si="1"/>
        <v>125</v>
      </c>
    </row>
    <row r="46" spans="1:8" s="358" customFormat="1" ht="30" customHeight="1">
      <c r="A46" s="250" t="s">
        <v>1700</v>
      </c>
      <c r="B46" s="320" t="s">
        <v>1721</v>
      </c>
      <c r="C46" s="399">
        <v>10</v>
      </c>
      <c r="D46" s="356">
        <v>11</v>
      </c>
      <c r="E46" s="399">
        <v>55</v>
      </c>
      <c r="F46" s="356">
        <v>217</v>
      </c>
      <c r="G46" s="142">
        <f t="shared" si="0"/>
        <v>65</v>
      </c>
      <c r="H46" s="142">
        <f t="shared" si="1"/>
        <v>228</v>
      </c>
    </row>
    <row r="47" spans="1:8" s="358" customFormat="1" ht="30" customHeight="1">
      <c r="A47" s="100" t="s">
        <v>1794</v>
      </c>
      <c r="B47" s="320" t="s">
        <v>2446</v>
      </c>
      <c r="C47" s="516"/>
      <c r="D47" s="516"/>
      <c r="E47" s="516">
        <v>30</v>
      </c>
      <c r="F47" s="516"/>
      <c r="G47" s="516">
        <f t="shared" ref="G47:G48" si="2">SUM(C47,E47)</f>
        <v>30</v>
      </c>
      <c r="H47" s="516">
        <f t="shared" ref="H47:H48" si="3">SUM(D47,F47)</f>
        <v>0</v>
      </c>
    </row>
    <row r="48" spans="1:8" s="358" customFormat="1" ht="30" customHeight="1">
      <c r="A48" s="100" t="s">
        <v>1814</v>
      </c>
      <c r="B48" s="320" t="s">
        <v>1844</v>
      </c>
      <c r="C48" s="516"/>
      <c r="D48" s="516"/>
      <c r="E48" s="516">
        <v>30</v>
      </c>
      <c r="F48" s="516"/>
      <c r="G48" s="516">
        <f t="shared" si="2"/>
        <v>30</v>
      </c>
      <c r="H48" s="516">
        <f t="shared" si="3"/>
        <v>0</v>
      </c>
    </row>
    <row r="49" spans="1:8" s="358" customFormat="1" ht="39.75" customHeight="1">
      <c r="A49" s="250" t="s">
        <v>1701</v>
      </c>
      <c r="B49" s="320" t="s">
        <v>1722</v>
      </c>
      <c r="C49" s="399"/>
      <c r="D49" s="356"/>
      <c r="E49" s="399">
        <v>30</v>
      </c>
      <c r="F49" s="356"/>
      <c r="G49" s="142">
        <f t="shared" si="0"/>
        <v>30</v>
      </c>
      <c r="H49" s="142">
        <f t="shared" si="1"/>
        <v>0</v>
      </c>
    </row>
    <row r="50" spans="1:8" s="358" customFormat="1" ht="42" customHeight="1">
      <c r="A50" s="250" t="s">
        <v>1702</v>
      </c>
      <c r="B50" s="320" t="s">
        <v>1723</v>
      </c>
      <c r="C50" s="399"/>
      <c r="D50" s="356"/>
      <c r="E50" s="399">
        <v>22</v>
      </c>
      <c r="F50" s="356"/>
      <c r="G50" s="142">
        <f t="shared" si="0"/>
        <v>22</v>
      </c>
      <c r="H50" s="142">
        <f t="shared" si="1"/>
        <v>0</v>
      </c>
    </row>
    <row r="51" spans="1:8" s="358" customFormat="1" ht="38.25" customHeight="1">
      <c r="A51" s="250" t="s">
        <v>1703</v>
      </c>
      <c r="B51" s="320" t="s">
        <v>2215</v>
      </c>
      <c r="C51" s="399">
        <v>50</v>
      </c>
      <c r="D51" s="356">
        <v>236</v>
      </c>
      <c r="E51" s="399">
        <v>6400</v>
      </c>
      <c r="F51" s="356">
        <v>5799</v>
      </c>
      <c r="G51" s="142">
        <f t="shared" si="0"/>
        <v>6450</v>
      </c>
      <c r="H51" s="142">
        <f t="shared" si="1"/>
        <v>6035</v>
      </c>
    </row>
    <row r="52" spans="1:8" s="358" customFormat="1" ht="30" customHeight="1">
      <c r="A52" s="590" t="s">
        <v>2</v>
      </c>
      <c r="B52" s="591"/>
      <c r="C52" s="478">
        <f t="shared" ref="C52:H52" si="4">SUM(C11:C51)</f>
        <v>3172</v>
      </c>
      <c r="D52" s="478">
        <f t="shared" si="4"/>
        <v>3932</v>
      </c>
      <c r="E52" s="478">
        <f t="shared" si="4"/>
        <v>34904</v>
      </c>
      <c r="F52" s="478">
        <f t="shared" si="4"/>
        <v>45444</v>
      </c>
      <c r="G52" s="478">
        <f t="shared" si="4"/>
        <v>38076</v>
      </c>
      <c r="H52" s="478">
        <f t="shared" si="4"/>
        <v>49376</v>
      </c>
    </row>
    <row r="53" spans="1:8" s="358" customFormat="1" ht="30" customHeight="1">
      <c r="A53" s="582" t="s">
        <v>1649</v>
      </c>
      <c r="B53" s="583"/>
      <c r="C53" s="583"/>
      <c r="D53" s="583"/>
      <c r="E53" s="583"/>
      <c r="F53" s="583"/>
      <c r="G53" s="583"/>
      <c r="H53" s="584"/>
    </row>
    <row r="54" spans="1:8" s="358" customFormat="1" ht="30" customHeight="1">
      <c r="A54" s="356"/>
      <c r="B54" s="356" t="s">
        <v>1662</v>
      </c>
      <c r="C54" s="356"/>
      <c r="D54" s="356"/>
      <c r="E54" s="356"/>
      <c r="F54" s="356"/>
      <c r="G54" s="356"/>
      <c r="H54" s="356"/>
    </row>
    <row r="55" spans="1:8" s="358" customFormat="1" ht="30" customHeight="1">
      <c r="A55" s="100" t="s">
        <v>1724</v>
      </c>
      <c r="B55" s="320" t="s">
        <v>1725</v>
      </c>
      <c r="C55" s="399">
        <v>5</v>
      </c>
      <c r="D55" s="356"/>
      <c r="E55" s="399">
        <v>3000</v>
      </c>
      <c r="F55" s="356">
        <v>1982</v>
      </c>
      <c r="G55" s="356">
        <f>SUM(C55,E55)</f>
        <v>3005</v>
      </c>
      <c r="H55" s="356">
        <f>SUM(D55,F55)</f>
        <v>1982</v>
      </c>
    </row>
    <row r="56" spans="1:8" s="358" customFormat="1" ht="30" customHeight="1">
      <c r="A56" s="100" t="s">
        <v>1726</v>
      </c>
      <c r="B56" s="100" t="s">
        <v>1727</v>
      </c>
      <c r="C56" s="399">
        <v>10</v>
      </c>
      <c r="D56" s="356"/>
      <c r="E56" s="399">
        <v>5</v>
      </c>
      <c r="F56" s="356"/>
      <c r="G56" s="356">
        <f t="shared" ref="G56:G90" si="5">SUM(C56,E56)</f>
        <v>15</v>
      </c>
      <c r="H56" s="356">
        <f t="shared" ref="H56:H90" si="6">SUM(D56,F56)</f>
        <v>0</v>
      </c>
    </row>
    <row r="57" spans="1:8" s="358" customFormat="1" ht="30" customHeight="1">
      <c r="A57" s="100" t="s">
        <v>1728</v>
      </c>
      <c r="B57" s="100" t="s">
        <v>1729</v>
      </c>
      <c r="C57" s="399"/>
      <c r="D57" s="356"/>
      <c r="E57" s="399">
        <v>80</v>
      </c>
      <c r="F57" s="356">
        <v>76</v>
      </c>
      <c r="G57" s="356">
        <f t="shared" si="5"/>
        <v>80</v>
      </c>
      <c r="H57" s="356">
        <f t="shared" si="6"/>
        <v>76</v>
      </c>
    </row>
    <row r="58" spans="1:8" s="358" customFormat="1" ht="30" customHeight="1">
      <c r="A58" s="100" t="s">
        <v>1730</v>
      </c>
      <c r="B58" s="320" t="s">
        <v>1731</v>
      </c>
      <c r="C58" s="399">
        <v>30</v>
      </c>
      <c r="D58" s="356">
        <v>287</v>
      </c>
      <c r="E58" s="399">
        <v>70</v>
      </c>
      <c r="F58" s="356">
        <v>536</v>
      </c>
      <c r="G58" s="356">
        <f t="shared" si="5"/>
        <v>100</v>
      </c>
      <c r="H58" s="356">
        <f t="shared" si="6"/>
        <v>823</v>
      </c>
    </row>
    <row r="59" spans="1:8" s="358" customFormat="1" ht="30" customHeight="1">
      <c r="A59" s="100" t="s">
        <v>1661</v>
      </c>
      <c r="B59" s="320" t="s">
        <v>1675</v>
      </c>
      <c r="C59" s="399">
        <v>120</v>
      </c>
      <c r="D59" s="356">
        <v>84</v>
      </c>
      <c r="E59" s="399">
        <v>1100</v>
      </c>
      <c r="F59" s="356">
        <v>834</v>
      </c>
      <c r="G59" s="356">
        <f t="shared" si="5"/>
        <v>1220</v>
      </c>
      <c r="H59" s="356">
        <f t="shared" si="6"/>
        <v>918</v>
      </c>
    </row>
    <row r="60" spans="1:8" s="358" customFormat="1" ht="30" customHeight="1">
      <c r="A60" s="100" t="s">
        <v>1663</v>
      </c>
      <c r="B60" s="100" t="s">
        <v>1677</v>
      </c>
      <c r="C60" s="399">
        <v>120</v>
      </c>
      <c r="D60" s="356">
        <v>84</v>
      </c>
      <c r="E60" s="399">
        <v>1100</v>
      </c>
      <c r="F60" s="356">
        <v>834</v>
      </c>
      <c r="G60" s="356">
        <f t="shared" si="5"/>
        <v>1220</v>
      </c>
      <c r="H60" s="356">
        <f t="shared" si="6"/>
        <v>918</v>
      </c>
    </row>
    <row r="61" spans="1:8" s="358" customFormat="1" ht="40.5" customHeight="1">
      <c r="A61" s="100" t="s">
        <v>1664</v>
      </c>
      <c r="B61" s="238" t="s">
        <v>1676</v>
      </c>
      <c r="C61" s="399">
        <v>800</v>
      </c>
      <c r="D61" s="356">
        <v>1282</v>
      </c>
      <c r="E61" s="399">
        <v>3700</v>
      </c>
      <c r="F61" s="356">
        <v>3171</v>
      </c>
      <c r="G61" s="356">
        <f t="shared" si="5"/>
        <v>4500</v>
      </c>
      <c r="H61" s="356">
        <f t="shared" si="6"/>
        <v>4453</v>
      </c>
    </row>
    <row r="62" spans="1:8" s="358" customFormat="1" ht="30" customHeight="1">
      <c r="A62" s="100" t="s">
        <v>1665</v>
      </c>
      <c r="B62" s="100" t="s">
        <v>1732</v>
      </c>
      <c r="C62" s="399">
        <v>120</v>
      </c>
      <c r="D62" s="356">
        <v>94</v>
      </c>
      <c r="E62" s="399">
        <v>2800</v>
      </c>
      <c r="F62" s="356">
        <v>2823</v>
      </c>
      <c r="G62" s="356">
        <f t="shared" si="5"/>
        <v>2920</v>
      </c>
      <c r="H62" s="356">
        <f t="shared" si="6"/>
        <v>2917</v>
      </c>
    </row>
    <row r="63" spans="1:8" s="358" customFormat="1" ht="30" customHeight="1">
      <c r="A63" s="100" t="s">
        <v>1810</v>
      </c>
      <c r="B63" s="100" t="s">
        <v>1733</v>
      </c>
      <c r="C63" s="399"/>
      <c r="D63" s="356"/>
      <c r="E63" s="399">
        <v>1000</v>
      </c>
      <c r="F63" s="356">
        <v>1022</v>
      </c>
      <c r="G63" s="356">
        <f t="shared" si="5"/>
        <v>1000</v>
      </c>
      <c r="H63" s="356">
        <f t="shared" si="6"/>
        <v>1022</v>
      </c>
    </row>
    <row r="64" spans="1:8" s="358" customFormat="1" ht="30" customHeight="1">
      <c r="A64" s="287" t="s">
        <v>1666</v>
      </c>
      <c r="B64" s="95" t="s">
        <v>1837</v>
      </c>
      <c r="C64" s="399">
        <v>70</v>
      </c>
      <c r="D64" s="356">
        <v>47</v>
      </c>
      <c r="E64" s="399">
        <v>60</v>
      </c>
      <c r="F64" s="356">
        <v>41</v>
      </c>
      <c r="G64" s="356">
        <f t="shared" si="5"/>
        <v>130</v>
      </c>
      <c r="H64" s="356">
        <f t="shared" si="6"/>
        <v>88</v>
      </c>
    </row>
    <row r="65" spans="1:8" s="358" customFormat="1" ht="30" customHeight="1">
      <c r="A65" s="287" t="s">
        <v>1667</v>
      </c>
      <c r="B65" s="359" t="s">
        <v>1679</v>
      </c>
      <c r="C65" s="399"/>
      <c r="D65" s="356"/>
      <c r="E65" s="399">
        <v>30</v>
      </c>
      <c r="F65" s="356"/>
      <c r="G65" s="356">
        <f t="shared" si="5"/>
        <v>30</v>
      </c>
      <c r="H65" s="356">
        <f t="shared" si="6"/>
        <v>0</v>
      </c>
    </row>
    <row r="66" spans="1:8" s="358" customFormat="1" ht="30" customHeight="1">
      <c r="A66" s="287" t="s">
        <v>1668</v>
      </c>
      <c r="B66" s="95" t="s">
        <v>1680</v>
      </c>
      <c r="C66" s="399">
        <v>150</v>
      </c>
      <c r="D66" s="356">
        <v>62</v>
      </c>
      <c r="E66" s="399">
        <v>2000</v>
      </c>
      <c r="F66" s="356">
        <v>4200</v>
      </c>
      <c r="G66" s="356">
        <f t="shared" si="5"/>
        <v>2150</v>
      </c>
      <c r="H66" s="356">
        <f t="shared" si="6"/>
        <v>4262</v>
      </c>
    </row>
    <row r="67" spans="1:8" s="358" customFormat="1" ht="30" customHeight="1">
      <c r="A67" s="100" t="s">
        <v>1734</v>
      </c>
      <c r="B67" s="100" t="s">
        <v>1735</v>
      </c>
      <c r="C67" s="399"/>
      <c r="D67" s="356"/>
      <c r="E67" s="399">
        <v>2</v>
      </c>
      <c r="F67" s="356"/>
      <c r="G67" s="356">
        <f t="shared" si="5"/>
        <v>2</v>
      </c>
      <c r="H67" s="356">
        <f t="shared" si="6"/>
        <v>0</v>
      </c>
    </row>
    <row r="68" spans="1:8" s="358" customFormat="1" ht="30" customHeight="1">
      <c r="A68" s="100" t="s">
        <v>1736</v>
      </c>
      <c r="B68" s="100" t="s">
        <v>1737</v>
      </c>
      <c r="C68" s="399">
        <v>1</v>
      </c>
      <c r="D68" s="356">
        <v>3</v>
      </c>
      <c r="E68" s="399">
        <v>13</v>
      </c>
      <c r="F68" s="356">
        <v>45</v>
      </c>
      <c r="G68" s="356">
        <f t="shared" si="5"/>
        <v>14</v>
      </c>
      <c r="H68" s="356">
        <f t="shared" si="6"/>
        <v>48</v>
      </c>
    </row>
    <row r="69" spans="1:8" s="358" customFormat="1" ht="30" customHeight="1">
      <c r="A69" s="100" t="s">
        <v>1738</v>
      </c>
      <c r="B69" s="100" t="s">
        <v>1739</v>
      </c>
      <c r="C69" s="399">
        <v>1</v>
      </c>
      <c r="D69" s="356"/>
      <c r="E69" s="399">
        <v>150</v>
      </c>
      <c r="F69" s="356">
        <v>132</v>
      </c>
      <c r="G69" s="356">
        <f t="shared" si="5"/>
        <v>151</v>
      </c>
      <c r="H69" s="356">
        <f t="shared" si="6"/>
        <v>132</v>
      </c>
    </row>
    <row r="70" spans="1:8" s="358" customFormat="1" ht="30" customHeight="1">
      <c r="A70" s="100" t="s">
        <v>1740</v>
      </c>
      <c r="B70" s="100" t="s">
        <v>1741</v>
      </c>
      <c r="C70" s="399">
        <v>5</v>
      </c>
      <c r="D70" s="356">
        <v>13</v>
      </c>
      <c r="E70" s="399">
        <v>65</v>
      </c>
      <c r="F70" s="356">
        <v>81</v>
      </c>
      <c r="G70" s="356">
        <f t="shared" si="5"/>
        <v>70</v>
      </c>
      <c r="H70" s="356">
        <f t="shared" si="6"/>
        <v>94</v>
      </c>
    </row>
    <row r="71" spans="1:8" s="358" customFormat="1" ht="30" customHeight="1">
      <c r="A71" s="100" t="s">
        <v>1742</v>
      </c>
      <c r="B71" s="100" t="s">
        <v>1743</v>
      </c>
      <c r="C71" s="399"/>
      <c r="D71" s="356"/>
      <c r="E71" s="399">
        <v>15</v>
      </c>
      <c r="F71" s="356">
        <v>14</v>
      </c>
      <c r="G71" s="356">
        <f t="shared" si="5"/>
        <v>15</v>
      </c>
      <c r="H71" s="356">
        <f t="shared" si="6"/>
        <v>14</v>
      </c>
    </row>
    <row r="72" spans="1:8" s="358" customFormat="1" ht="30" customHeight="1">
      <c r="A72" s="100" t="s">
        <v>1744</v>
      </c>
      <c r="B72" s="100" t="s">
        <v>1745</v>
      </c>
      <c r="C72" s="399">
        <v>12</v>
      </c>
      <c r="D72" s="356">
        <v>40</v>
      </c>
      <c r="E72" s="399">
        <v>275</v>
      </c>
      <c r="F72" s="356">
        <v>308</v>
      </c>
      <c r="G72" s="356">
        <f t="shared" si="5"/>
        <v>287</v>
      </c>
      <c r="H72" s="356">
        <f t="shared" si="6"/>
        <v>348</v>
      </c>
    </row>
    <row r="73" spans="1:8" s="358" customFormat="1" ht="30" customHeight="1">
      <c r="A73" s="100" t="s">
        <v>1746</v>
      </c>
      <c r="B73" s="100" t="s">
        <v>1747</v>
      </c>
      <c r="C73" s="399">
        <v>12</v>
      </c>
      <c r="D73" s="356">
        <v>40</v>
      </c>
      <c r="E73" s="399">
        <v>275</v>
      </c>
      <c r="F73" s="356">
        <v>308</v>
      </c>
      <c r="G73" s="356">
        <f t="shared" si="5"/>
        <v>287</v>
      </c>
      <c r="H73" s="356">
        <f t="shared" si="6"/>
        <v>348</v>
      </c>
    </row>
    <row r="74" spans="1:8" s="358" customFormat="1" ht="30" customHeight="1">
      <c r="A74" s="100" t="s">
        <v>1748</v>
      </c>
      <c r="B74" s="320" t="s">
        <v>1751</v>
      </c>
      <c r="C74" s="399"/>
      <c r="D74" s="356"/>
      <c r="E74" s="399">
        <v>5</v>
      </c>
      <c r="F74" s="356">
        <v>1</v>
      </c>
      <c r="G74" s="356">
        <f t="shared" si="5"/>
        <v>5</v>
      </c>
      <c r="H74" s="356">
        <f t="shared" si="6"/>
        <v>1</v>
      </c>
    </row>
    <row r="75" spans="1:8" s="358" customFormat="1" ht="30" customHeight="1">
      <c r="A75" s="100" t="s">
        <v>1749</v>
      </c>
      <c r="B75" s="320" t="s">
        <v>1750</v>
      </c>
      <c r="C75" s="399"/>
      <c r="D75" s="356"/>
      <c r="E75" s="399">
        <v>5</v>
      </c>
      <c r="F75" s="356">
        <v>1</v>
      </c>
      <c r="G75" s="356">
        <f t="shared" si="5"/>
        <v>5</v>
      </c>
      <c r="H75" s="356">
        <f t="shared" si="6"/>
        <v>1</v>
      </c>
    </row>
    <row r="76" spans="1:8" s="358" customFormat="1" ht="30" customHeight="1">
      <c r="A76" s="100" t="s">
        <v>1752</v>
      </c>
      <c r="B76" s="100" t="s">
        <v>1753</v>
      </c>
      <c r="C76" s="399">
        <v>10</v>
      </c>
      <c r="D76" s="356">
        <v>23</v>
      </c>
      <c r="E76" s="399">
        <v>225</v>
      </c>
      <c r="F76" s="356">
        <v>235</v>
      </c>
      <c r="G76" s="356">
        <f t="shared" si="5"/>
        <v>235</v>
      </c>
      <c r="H76" s="356">
        <f t="shared" si="6"/>
        <v>258</v>
      </c>
    </row>
    <row r="77" spans="1:8" s="358" customFormat="1" ht="30" customHeight="1">
      <c r="A77" s="100" t="s">
        <v>1754</v>
      </c>
      <c r="B77" s="100" t="s">
        <v>1755</v>
      </c>
      <c r="C77" s="399">
        <v>8</v>
      </c>
      <c r="D77" s="356">
        <v>16</v>
      </c>
      <c r="E77" s="399">
        <v>62</v>
      </c>
      <c r="F77" s="356">
        <v>72</v>
      </c>
      <c r="G77" s="356">
        <f t="shared" si="5"/>
        <v>70</v>
      </c>
      <c r="H77" s="356">
        <f t="shared" si="6"/>
        <v>88</v>
      </c>
    </row>
    <row r="78" spans="1:8" s="358" customFormat="1" ht="30" customHeight="1">
      <c r="A78" s="100" t="s">
        <v>1756</v>
      </c>
      <c r="B78" s="100" t="s">
        <v>1757</v>
      </c>
      <c r="C78" s="399">
        <v>10</v>
      </c>
      <c r="D78" s="356">
        <v>23</v>
      </c>
      <c r="E78" s="399">
        <v>225</v>
      </c>
      <c r="F78" s="356">
        <v>236</v>
      </c>
      <c r="G78" s="356">
        <f t="shared" si="5"/>
        <v>235</v>
      </c>
      <c r="H78" s="356">
        <f t="shared" si="6"/>
        <v>259</v>
      </c>
    </row>
    <row r="79" spans="1:8" s="358" customFormat="1" ht="30" customHeight="1">
      <c r="A79" s="100" t="s">
        <v>1758</v>
      </c>
      <c r="B79" s="100" t="s">
        <v>1759</v>
      </c>
      <c r="C79" s="399"/>
      <c r="D79" s="356"/>
      <c r="E79" s="399">
        <v>1500</v>
      </c>
      <c r="F79" s="356">
        <v>1169</v>
      </c>
      <c r="G79" s="356">
        <f t="shared" si="5"/>
        <v>1500</v>
      </c>
      <c r="H79" s="356">
        <f t="shared" si="6"/>
        <v>1169</v>
      </c>
    </row>
    <row r="80" spans="1:8" s="358" customFormat="1" ht="30" customHeight="1">
      <c r="A80" s="360" t="s">
        <v>2214</v>
      </c>
      <c r="B80" s="360" t="s">
        <v>1759</v>
      </c>
      <c r="C80" s="327">
        <v>100</v>
      </c>
      <c r="D80" s="327">
        <v>118</v>
      </c>
      <c r="E80" s="327"/>
      <c r="F80" s="327"/>
      <c r="G80" s="327">
        <f t="shared" si="5"/>
        <v>100</v>
      </c>
      <c r="H80" s="327">
        <f t="shared" si="6"/>
        <v>118</v>
      </c>
    </row>
    <row r="81" spans="1:8" s="358" customFormat="1" ht="30" customHeight="1">
      <c r="A81" s="360">
        <v>60503001</v>
      </c>
      <c r="B81" s="360" t="s">
        <v>1760</v>
      </c>
      <c r="C81" s="327">
        <v>100</v>
      </c>
      <c r="D81" s="327">
        <v>118</v>
      </c>
      <c r="E81" s="327"/>
      <c r="F81" s="327"/>
      <c r="G81" s="327">
        <f t="shared" si="5"/>
        <v>100</v>
      </c>
      <c r="H81" s="327">
        <f t="shared" si="6"/>
        <v>118</v>
      </c>
    </row>
    <row r="82" spans="1:8" s="385" customFormat="1" ht="30" customHeight="1">
      <c r="A82" s="250" t="s">
        <v>2369</v>
      </c>
      <c r="B82" s="290" t="s">
        <v>2370</v>
      </c>
      <c r="C82" s="289">
        <v>20</v>
      </c>
      <c r="D82" s="289"/>
      <c r="E82" s="240">
        <v>10</v>
      </c>
      <c r="F82" s="240"/>
      <c r="G82" s="142"/>
      <c r="H82" s="142">
        <f t="shared" si="6"/>
        <v>0</v>
      </c>
    </row>
    <row r="83" spans="1:8" s="385" customFormat="1" ht="30" customHeight="1">
      <c r="A83" s="250" t="s">
        <v>2371</v>
      </c>
      <c r="B83" s="290" t="s">
        <v>2373</v>
      </c>
      <c r="C83" s="289"/>
      <c r="D83" s="289"/>
      <c r="E83" s="240">
        <v>10</v>
      </c>
      <c r="F83" s="240">
        <v>1</v>
      </c>
      <c r="G83" s="142"/>
      <c r="H83" s="142">
        <f t="shared" si="6"/>
        <v>1</v>
      </c>
    </row>
    <row r="84" spans="1:8" s="385" customFormat="1" ht="30" customHeight="1">
      <c r="A84" s="250" t="s">
        <v>2372</v>
      </c>
      <c r="B84" s="290" t="s">
        <v>2374</v>
      </c>
      <c r="C84" s="289"/>
      <c r="D84" s="289"/>
      <c r="E84" s="240">
        <v>2</v>
      </c>
      <c r="F84" s="240"/>
      <c r="G84" s="142"/>
      <c r="H84" s="142">
        <f t="shared" si="6"/>
        <v>0</v>
      </c>
    </row>
    <row r="85" spans="1:8" s="358" customFormat="1" ht="30" customHeight="1">
      <c r="A85" s="287" t="s">
        <v>1669</v>
      </c>
      <c r="B85" s="95" t="s">
        <v>1682</v>
      </c>
      <c r="C85" s="399">
        <v>10</v>
      </c>
      <c r="D85" s="356">
        <v>6</v>
      </c>
      <c r="E85" s="399"/>
      <c r="F85" s="356"/>
      <c r="G85" s="356">
        <f t="shared" si="5"/>
        <v>10</v>
      </c>
      <c r="H85" s="356">
        <f t="shared" si="6"/>
        <v>6</v>
      </c>
    </row>
    <row r="86" spans="1:8" s="358" customFormat="1" ht="30" customHeight="1">
      <c r="A86" s="287" t="s">
        <v>1670</v>
      </c>
      <c r="B86" s="95" t="s">
        <v>1683</v>
      </c>
      <c r="C86" s="399">
        <v>5</v>
      </c>
      <c r="D86" s="356">
        <v>11</v>
      </c>
      <c r="E86" s="399"/>
      <c r="F86" s="356"/>
      <c r="G86" s="356">
        <f t="shared" si="5"/>
        <v>5</v>
      </c>
      <c r="H86" s="356">
        <f t="shared" si="6"/>
        <v>11</v>
      </c>
    </row>
    <row r="87" spans="1:8" s="358" customFormat="1" ht="30" customHeight="1">
      <c r="A87" s="250" t="s">
        <v>1671</v>
      </c>
      <c r="B87" s="96" t="s">
        <v>1684</v>
      </c>
      <c r="C87" s="399">
        <v>5</v>
      </c>
      <c r="D87" s="356"/>
      <c r="E87" s="399"/>
      <c r="F87" s="356"/>
      <c r="G87" s="356">
        <f t="shared" si="5"/>
        <v>5</v>
      </c>
      <c r="H87" s="356">
        <f t="shared" si="6"/>
        <v>0</v>
      </c>
    </row>
    <row r="88" spans="1:8" s="358" customFormat="1" ht="30" customHeight="1">
      <c r="A88" s="250" t="s">
        <v>1672</v>
      </c>
      <c r="B88" s="96" t="s">
        <v>1685</v>
      </c>
      <c r="C88" s="399">
        <v>120</v>
      </c>
      <c r="D88" s="356">
        <v>23</v>
      </c>
      <c r="E88" s="399"/>
      <c r="F88" s="356">
        <v>12</v>
      </c>
      <c r="G88" s="356">
        <f t="shared" si="5"/>
        <v>120</v>
      </c>
      <c r="H88" s="356">
        <f t="shared" si="6"/>
        <v>35</v>
      </c>
    </row>
    <row r="89" spans="1:8" s="358" customFormat="1" ht="30" customHeight="1">
      <c r="A89" s="287" t="s">
        <v>1673</v>
      </c>
      <c r="B89" s="97" t="s">
        <v>1686</v>
      </c>
      <c r="C89" s="399">
        <v>920</v>
      </c>
      <c r="D89" s="356">
        <v>1471</v>
      </c>
      <c r="E89" s="399"/>
      <c r="F89" s="356"/>
      <c r="G89" s="356">
        <f t="shared" si="5"/>
        <v>920</v>
      </c>
      <c r="H89" s="356">
        <f t="shared" si="6"/>
        <v>1471</v>
      </c>
    </row>
    <row r="90" spans="1:8" s="358" customFormat="1" ht="30" customHeight="1">
      <c r="A90" s="100" t="s">
        <v>1761</v>
      </c>
      <c r="B90" s="320" t="s">
        <v>1762</v>
      </c>
      <c r="C90" s="399"/>
      <c r="D90" s="356"/>
      <c r="E90" s="399">
        <v>60</v>
      </c>
      <c r="F90" s="356">
        <v>103</v>
      </c>
      <c r="G90" s="356">
        <f t="shared" si="5"/>
        <v>60</v>
      </c>
      <c r="H90" s="356">
        <f t="shared" si="6"/>
        <v>103</v>
      </c>
    </row>
    <row r="91" spans="1:8" s="358" customFormat="1" ht="30" customHeight="1">
      <c r="A91" s="100"/>
      <c r="B91" s="356" t="s">
        <v>1687</v>
      </c>
      <c r="C91" s="100"/>
      <c r="D91" s="100"/>
      <c r="E91" s="100"/>
      <c r="F91" s="100"/>
      <c r="G91" s="100"/>
      <c r="H91" s="100"/>
    </row>
    <row r="92" spans="1:8" s="358" customFormat="1" ht="30" customHeight="1">
      <c r="A92" s="100" t="s">
        <v>1763</v>
      </c>
      <c r="B92" s="320" t="s">
        <v>1811</v>
      </c>
      <c r="C92" s="399"/>
      <c r="D92" s="356"/>
      <c r="E92" s="399">
        <v>1</v>
      </c>
      <c r="F92" s="356"/>
      <c r="G92" s="356">
        <f>SUM(C92,E92)</f>
        <v>1</v>
      </c>
      <c r="H92" s="356">
        <f>SUM(D92,F92)</f>
        <v>0</v>
      </c>
    </row>
    <row r="93" spans="1:8" s="358" customFormat="1" ht="30" customHeight="1">
      <c r="A93" s="100" t="s">
        <v>1764</v>
      </c>
      <c r="B93" s="320" t="s">
        <v>1765</v>
      </c>
      <c r="C93" s="399"/>
      <c r="D93" s="356"/>
      <c r="E93" s="399">
        <v>2</v>
      </c>
      <c r="F93" s="356"/>
      <c r="G93" s="356">
        <f t="shared" ref="G93:G136" si="7">SUM(C93,E93)</f>
        <v>2</v>
      </c>
      <c r="H93" s="356">
        <f t="shared" ref="H93:H136" si="8">SUM(D93,F93)</f>
        <v>0</v>
      </c>
    </row>
    <row r="94" spans="1:8" s="358" customFormat="1" ht="30" customHeight="1">
      <c r="A94" s="100" t="s">
        <v>1688</v>
      </c>
      <c r="B94" s="100" t="s">
        <v>1704</v>
      </c>
      <c r="C94" s="399"/>
      <c r="D94" s="356"/>
      <c r="E94" s="399">
        <v>50</v>
      </c>
      <c r="F94" s="356">
        <v>160</v>
      </c>
      <c r="G94" s="356">
        <f t="shared" si="7"/>
        <v>50</v>
      </c>
      <c r="H94" s="356">
        <f t="shared" si="8"/>
        <v>160</v>
      </c>
    </row>
    <row r="95" spans="1:8" s="358" customFormat="1" ht="30" customHeight="1">
      <c r="A95" s="100" t="s">
        <v>1766</v>
      </c>
      <c r="B95" s="100" t="s">
        <v>1767</v>
      </c>
      <c r="C95" s="399"/>
      <c r="D95" s="356"/>
      <c r="E95" s="399">
        <v>15</v>
      </c>
      <c r="F95" s="356">
        <v>13</v>
      </c>
      <c r="G95" s="356">
        <f t="shared" si="7"/>
        <v>15</v>
      </c>
      <c r="H95" s="356">
        <f t="shared" si="8"/>
        <v>13</v>
      </c>
    </row>
    <row r="96" spans="1:8" s="358" customFormat="1" ht="30" customHeight="1">
      <c r="A96" s="100" t="s">
        <v>1768</v>
      </c>
      <c r="B96" s="100" t="s">
        <v>1769</v>
      </c>
      <c r="C96" s="399"/>
      <c r="D96" s="356"/>
      <c r="E96" s="399">
        <v>2</v>
      </c>
      <c r="F96" s="356"/>
      <c r="G96" s="356">
        <f t="shared" si="7"/>
        <v>2</v>
      </c>
      <c r="H96" s="356">
        <f t="shared" si="8"/>
        <v>0</v>
      </c>
    </row>
    <row r="97" spans="1:8" s="358" customFormat="1" ht="30" customHeight="1">
      <c r="A97" s="100" t="s">
        <v>1770</v>
      </c>
      <c r="B97" s="100" t="s">
        <v>1771</v>
      </c>
      <c r="C97" s="399">
        <v>20</v>
      </c>
      <c r="D97" s="356">
        <v>24</v>
      </c>
      <c r="E97" s="399">
        <v>78</v>
      </c>
      <c r="F97" s="356">
        <v>98</v>
      </c>
      <c r="G97" s="356">
        <f t="shared" si="7"/>
        <v>98</v>
      </c>
      <c r="H97" s="356">
        <f t="shared" si="8"/>
        <v>122</v>
      </c>
    </row>
    <row r="98" spans="1:8" s="358" customFormat="1" ht="30" customHeight="1">
      <c r="A98" s="100" t="s">
        <v>1772</v>
      </c>
      <c r="B98" s="100" t="s">
        <v>1869</v>
      </c>
      <c r="C98" s="399"/>
      <c r="D98" s="356"/>
      <c r="E98" s="399">
        <v>3</v>
      </c>
      <c r="F98" s="356"/>
      <c r="G98" s="356">
        <f t="shared" si="7"/>
        <v>3</v>
      </c>
      <c r="H98" s="356">
        <f t="shared" si="8"/>
        <v>0</v>
      </c>
    </row>
    <row r="99" spans="1:8" s="358" customFormat="1" ht="30" customHeight="1">
      <c r="A99" s="250">
        <v>600030</v>
      </c>
      <c r="B99" s="96" t="s">
        <v>1705</v>
      </c>
      <c r="C99" s="399"/>
      <c r="D99" s="356"/>
      <c r="E99" s="399">
        <v>1150</v>
      </c>
      <c r="F99" s="356">
        <v>3392</v>
      </c>
      <c r="G99" s="356">
        <f t="shared" si="7"/>
        <v>1150</v>
      </c>
      <c r="H99" s="356">
        <f t="shared" si="8"/>
        <v>3392</v>
      </c>
    </row>
    <row r="100" spans="1:8" s="358" customFormat="1" ht="30" customHeight="1">
      <c r="A100" s="250">
        <v>600051</v>
      </c>
      <c r="B100" s="290" t="s">
        <v>1706</v>
      </c>
      <c r="C100" s="399"/>
      <c r="D100" s="356"/>
      <c r="E100" s="399">
        <v>1227</v>
      </c>
      <c r="F100" s="356">
        <v>2927</v>
      </c>
      <c r="G100" s="356">
        <f t="shared" si="7"/>
        <v>1227</v>
      </c>
      <c r="H100" s="356">
        <f t="shared" si="8"/>
        <v>2927</v>
      </c>
    </row>
    <row r="101" spans="1:8" s="358" customFormat="1" ht="30" customHeight="1">
      <c r="A101" s="100">
        <v>600120</v>
      </c>
      <c r="B101" s="100" t="s">
        <v>1778</v>
      </c>
      <c r="C101" s="399"/>
      <c r="D101" s="356"/>
      <c r="E101" s="399">
        <v>36376</v>
      </c>
      <c r="F101" s="356">
        <v>43900</v>
      </c>
      <c r="G101" s="356">
        <f t="shared" si="7"/>
        <v>36376</v>
      </c>
      <c r="H101" s="356">
        <f t="shared" si="8"/>
        <v>43900</v>
      </c>
    </row>
    <row r="102" spans="1:8" s="358" customFormat="1" ht="30" customHeight="1">
      <c r="A102" s="250">
        <v>600124</v>
      </c>
      <c r="B102" s="96" t="s">
        <v>1707</v>
      </c>
      <c r="C102" s="399"/>
      <c r="D102" s="356"/>
      <c r="E102" s="399">
        <v>36382</v>
      </c>
      <c r="F102" s="356">
        <v>34327</v>
      </c>
      <c r="G102" s="356">
        <f t="shared" si="7"/>
        <v>36382</v>
      </c>
      <c r="H102" s="356">
        <f t="shared" si="8"/>
        <v>34327</v>
      </c>
    </row>
    <row r="103" spans="1:8" s="358" customFormat="1" ht="30" customHeight="1">
      <c r="A103" s="250">
        <v>600307</v>
      </c>
      <c r="B103" s="96" t="s">
        <v>1708</v>
      </c>
      <c r="C103" s="399"/>
      <c r="D103" s="356"/>
      <c r="E103" s="399">
        <v>36382</v>
      </c>
      <c r="F103" s="356">
        <v>44867</v>
      </c>
      <c r="G103" s="356">
        <f t="shared" si="7"/>
        <v>36382</v>
      </c>
      <c r="H103" s="356">
        <f t="shared" si="8"/>
        <v>44867</v>
      </c>
    </row>
    <row r="104" spans="1:8" s="358" customFormat="1" ht="30" customHeight="1">
      <c r="A104" s="250">
        <v>600312</v>
      </c>
      <c r="B104" s="96" t="s">
        <v>1709</v>
      </c>
      <c r="C104" s="399"/>
      <c r="D104" s="356"/>
      <c r="E104" s="399">
        <v>36382</v>
      </c>
      <c r="F104" s="356">
        <v>44609</v>
      </c>
      <c r="G104" s="356">
        <f t="shared" si="7"/>
        <v>36382</v>
      </c>
      <c r="H104" s="356">
        <f t="shared" si="8"/>
        <v>44609</v>
      </c>
    </row>
    <row r="105" spans="1:8" s="358" customFormat="1" ht="30" customHeight="1">
      <c r="A105" s="250" t="s">
        <v>1689</v>
      </c>
      <c r="B105" s="96" t="s">
        <v>1710</v>
      </c>
      <c r="C105" s="399">
        <v>12</v>
      </c>
      <c r="D105" s="356"/>
      <c r="E105" s="399"/>
      <c r="F105" s="356"/>
      <c r="G105" s="356">
        <f t="shared" si="7"/>
        <v>12</v>
      </c>
      <c r="H105" s="356">
        <f t="shared" si="8"/>
        <v>0</v>
      </c>
    </row>
    <row r="106" spans="1:8" s="358" customFormat="1" ht="30" customHeight="1">
      <c r="A106" s="100" t="s">
        <v>1773</v>
      </c>
      <c r="B106" s="100" t="s">
        <v>1776</v>
      </c>
      <c r="C106" s="399"/>
      <c r="D106" s="356"/>
      <c r="E106" s="399">
        <v>1</v>
      </c>
      <c r="F106" s="356">
        <v>1</v>
      </c>
      <c r="G106" s="356">
        <f t="shared" si="7"/>
        <v>1</v>
      </c>
      <c r="H106" s="356">
        <f t="shared" si="8"/>
        <v>1</v>
      </c>
    </row>
    <row r="107" spans="1:8" s="358" customFormat="1" ht="30" customHeight="1">
      <c r="A107" s="100" t="s">
        <v>1774</v>
      </c>
      <c r="B107" s="100" t="s">
        <v>1777</v>
      </c>
      <c r="C107" s="399"/>
      <c r="D107" s="356" t="s">
        <v>184</v>
      </c>
      <c r="E107" s="399">
        <v>20</v>
      </c>
      <c r="F107" s="356">
        <v>27</v>
      </c>
      <c r="G107" s="356">
        <f t="shared" si="7"/>
        <v>20</v>
      </c>
      <c r="H107" s="356">
        <f t="shared" si="8"/>
        <v>27</v>
      </c>
    </row>
    <row r="108" spans="1:8" s="358" customFormat="1" ht="30" customHeight="1">
      <c r="A108" s="100" t="s">
        <v>1775</v>
      </c>
      <c r="B108" s="100" t="s">
        <v>1779</v>
      </c>
      <c r="C108" s="399">
        <v>10</v>
      </c>
      <c r="D108" s="356">
        <v>24</v>
      </c>
      <c r="E108" s="399">
        <v>78</v>
      </c>
      <c r="F108" s="356">
        <v>79</v>
      </c>
      <c r="G108" s="356">
        <f t="shared" si="7"/>
        <v>88</v>
      </c>
      <c r="H108" s="356">
        <f t="shared" si="8"/>
        <v>103</v>
      </c>
    </row>
    <row r="109" spans="1:8" s="358" customFormat="1" ht="30" customHeight="1">
      <c r="A109" s="250" t="s">
        <v>1691</v>
      </c>
      <c r="B109" s="96" t="s">
        <v>1712</v>
      </c>
      <c r="C109" s="399"/>
      <c r="D109" s="356"/>
      <c r="E109" s="399">
        <v>71928</v>
      </c>
      <c r="F109" s="356">
        <v>71300</v>
      </c>
      <c r="G109" s="356">
        <f t="shared" si="7"/>
        <v>71928</v>
      </c>
      <c r="H109" s="356">
        <f t="shared" si="8"/>
        <v>71300</v>
      </c>
    </row>
    <row r="110" spans="1:8" s="358" customFormat="1" ht="30" customHeight="1">
      <c r="A110" s="100" t="s">
        <v>1780</v>
      </c>
      <c r="B110" s="100" t="s">
        <v>1781</v>
      </c>
      <c r="C110" s="399"/>
      <c r="D110" s="356"/>
      <c r="E110" s="399">
        <v>5</v>
      </c>
      <c r="F110" s="356">
        <v>0</v>
      </c>
      <c r="G110" s="356">
        <f t="shared" si="7"/>
        <v>5</v>
      </c>
      <c r="H110" s="356">
        <f t="shared" si="8"/>
        <v>0</v>
      </c>
    </row>
    <row r="111" spans="1:8" s="358" customFormat="1" ht="30" customHeight="1">
      <c r="A111" s="100" t="s">
        <v>1782</v>
      </c>
      <c r="B111" s="100" t="s">
        <v>1783</v>
      </c>
      <c r="C111" s="399"/>
      <c r="D111" s="356"/>
      <c r="E111" s="399">
        <v>20</v>
      </c>
      <c r="F111" s="356">
        <v>27</v>
      </c>
      <c r="G111" s="356">
        <f t="shared" si="7"/>
        <v>20</v>
      </c>
      <c r="H111" s="356">
        <f t="shared" si="8"/>
        <v>27</v>
      </c>
    </row>
    <row r="112" spans="1:8" s="358" customFormat="1" ht="30" customHeight="1">
      <c r="A112" s="100" t="s">
        <v>1784</v>
      </c>
      <c r="B112" s="100" t="s">
        <v>1785</v>
      </c>
      <c r="C112" s="399"/>
      <c r="D112" s="356"/>
      <c r="E112" s="399">
        <v>16</v>
      </c>
      <c r="F112" s="356">
        <v>25</v>
      </c>
      <c r="G112" s="356">
        <f t="shared" si="7"/>
        <v>16</v>
      </c>
      <c r="H112" s="356">
        <f t="shared" si="8"/>
        <v>25</v>
      </c>
    </row>
    <row r="113" spans="1:8" s="358" customFormat="1" ht="30" customHeight="1">
      <c r="A113" s="100" t="s">
        <v>1786</v>
      </c>
      <c r="B113" s="320" t="s">
        <v>1838</v>
      </c>
      <c r="C113" s="399"/>
      <c r="D113" s="356"/>
      <c r="E113" s="399">
        <v>20</v>
      </c>
      <c r="F113" s="356">
        <v>22</v>
      </c>
      <c r="G113" s="356">
        <f t="shared" si="7"/>
        <v>20</v>
      </c>
      <c r="H113" s="356">
        <f t="shared" si="8"/>
        <v>22</v>
      </c>
    </row>
    <row r="114" spans="1:8" s="358" customFormat="1" ht="30" customHeight="1">
      <c r="A114" s="100" t="s">
        <v>1787</v>
      </c>
      <c r="B114" s="320" t="s">
        <v>1839</v>
      </c>
      <c r="C114" s="399"/>
      <c r="D114" s="356"/>
      <c r="E114" s="399">
        <v>20</v>
      </c>
      <c r="F114" s="356">
        <v>14</v>
      </c>
      <c r="G114" s="356">
        <f t="shared" si="7"/>
        <v>20</v>
      </c>
      <c r="H114" s="356">
        <f t="shared" si="8"/>
        <v>14</v>
      </c>
    </row>
    <row r="115" spans="1:8" s="358" customFormat="1" ht="30" customHeight="1">
      <c r="A115" s="100" t="s">
        <v>1788</v>
      </c>
      <c r="B115" s="320" t="s">
        <v>1840</v>
      </c>
      <c r="C115" s="399"/>
      <c r="D115" s="356"/>
      <c r="E115" s="399">
        <v>15</v>
      </c>
      <c r="F115" s="356">
        <v>16</v>
      </c>
      <c r="G115" s="356">
        <f t="shared" si="7"/>
        <v>15</v>
      </c>
      <c r="H115" s="356">
        <f t="shared" si="8"/>
        <v>16</v>
      </c>
    </row>
    <row r="116" spans="1:8" s="358" customFormat="1" ht="30" customHeight="1">
      <c r="A116" s="100" t="s">
        <v>1789</v>
      </c>
      <c r="B116" s="100" t="s">
        <v>1841</v>
      </c>
      <c r="C116" s="399">
        <v>30</v>
      </c>
      <c r="D116" s="356">
        <v>66</v>
      </c>
      <c r="E116" s="399">
        <v>320</v>
      </c>
      <c r="F116" s="356">
        <v>415</v>
      </c>
      <c r="G116" s="356">
        <f t="shared" si="7"/>
        <v>350</v>
      </c>
      <c r="H116" s="356">
        <f t="shared" si="8"/>
        <v>481</v>
      </c>
    </row>
    <row r="117" spans="1:8" s="358" customFormat="1" ht="30" customHeight="1">
      <c r="A117" s="100" t="s">
        <v>1790</v>
      </c>
      <c r="B117" s="100" t="s">
        <v>1842</v>
      </c>
      <c r="C117" s="399">
        <v>12</v>
      </c>
      <c r="D117" s="356">
        <v>119</v>
      </c>
      <c r="E117" s="399">
        <v>275</v>
      </c>
      <c r="F117" s="356">
        <v>149</v>
      </c>
      <c r="G117" s="356">
        <f t="shared" si="7"/>
        <v>287</v>
      </c>
      <c r="H117" s="356">
        <f t="shared" si="8"/>
        <v>268</v>
      </c>
    </row>
    <row r="118" spans="1:8" s="358" customFormat="1" ht="30" customHeight="1">
      <c r="A118" s="250" t="s">
        <v>1692</v>
      </c>
      <c r="B118" s="96" t="s">
        <v>1713</v>
      </c>
      <c r="C118" s="399"/>
      <c r="D118" s="356"/>
      <c r="E118" s="399">
        <v>13000</v>
      </c>
      <c r="F118" s="356">
        <v>9664</v>
      </c>
      <c r="G118" s="356">
        <f t="shared" si="7"/>
        <v>13000</v>
      </c>
      <c r="H118" s="356">
        <f t="shared" si="8"/>
        <v>9664</v>
      </c>
    </row>
    <row r="119" spans="1:8" s="358" customFormat="1" ht="30" customHeight="1">
      <c r="A119" s="250" t="s">
        <v>1693</v>
      </c>
      <c r="B119" s="96" t="s">
        <v>1972</v>
      </c>
      <c r="C119" s="399"/>
      <c r="D119" s="356"/>
      <c r="E119" s="399">
        <v>36382</v>
      </c>
      <c r="F119" s="356">
        <v>45015</v>
      </c>
      <c r="G119" s="356">
        <f t="shared" si="7"/>
        <v>36382</v>
      </c>
      <c r="H119" s="356">
        <f t="shared" si="8"/>
        <v>45015</v>
      </c>
    </row>
    <row r="120" spans="1:8" s="358" customFormat="1" ht="42" customHeight="1">
      <c r="A120" s="250" t="s">
        <v>1694</v>
      </c>
      <c r="B120" s="96" t="s">
        <v>1714</v>
      </c>
      <c r="C120" s="399"/>
      <c r="D120" s="356"/>
      <c r="E120" s="399">
        <v>36389</v>
      </c>
      <c r="F120" s="356">
        <v>44887</v>
      </c>
      <c r="G120" s="356">
        <f t="shared" si="7"/>
        <v>36389</v>
      </c>
      <c r="H120" s="356">
        <f t="shared" si="8"/>
        <v>44887</v>
      </c>
    </row>
    <row r="121" spans="1:8" s="358" customFormat="1" ht="30" customHeight="1">
      <c r="A121" s="250" t="s">
        <v>1695</v>
      </c>
      <c r="B121" s="290" t="s">
        <v>1715</v>
      </c>
      <c r="C121" s="399"/>
      <c r="D121" s="356"/>
      <c r="E121" s="399">
        <v>36435</v>
      </c>
      <c r="F121" s="356">
        <v>44891</v>
      </c>
      <c r="G121" s="356">
        <f t="shared" si="7"/>
        <v>36435</v>
      </c>
      <c r="H121" s="356">
        <f t="shared" si="8"/>
        <v>44891</v>
      </c>
    </row>
    <row r="122" spans="1:8" s="358" customFormat="1" ht="30" customHeight="1">
      <c r="A122" s="290" t="s">
        <v>1696</v>
      </c>
      <c r="B122" s="290" t="s">
        <v>1716</v>
      </c>
      <c r="C122" s="399"/>
      <c r="D122" s="356"/>
      <c r="E122" s="399">
        <v>1500</v>
      </c>
      <c r="F122" s="356">
        <v>1826</v>
      </c>
      <c r="G122" s="356">
        <f t="shared" si="7"/>
        <v>1500</v>
      </c>
      <c r="H122" s="356">
        <f t="shared" si="8"/>
        <v>1826</v>
      </c>
    </row>
    <row r="123" spans="1:8" s="358" customFormat="1" ht="36.75" customHeight="1">
      <c r="A123" s="250" t="s">
        <v>1698</v>
      </c>
      <c r="B123" s="290" t="s">
        <v>1719</v>
      </c>
      <c r="C123" s="399"/>
      <c r="D123" s="356"/>
      <c r="E123" s="399">
        <v>300</v>
      </c>
      <c r="F123" s="356">
        <v>788</v>
      </c>
      <c r="G123" s="356">
        <f t="shared" si="7"/>
        <v>300</v>
      </c>
      <c r="H123" s="356">
        <f t="shared" si="8"/>
        <v>788</v>
      </c>
    </row>
    <row r="124" spans="1:8" s="358" customFormat="1" ht="30" customHeight="1">
      <c r="A124" s="250" t="s">
        <v>1699</v>
      </c>
      <c r="B124" s="320" t="s">
        <v>1720</v>
      </c>
      <c r="C124" s="399">
        <v>5</v>
      </c>
      <c r="D124" s="356"/>
      <c r="E124" s="399">
        <v>6609</v>
      </c>
      <c r="F124" s="356">
        <v>8768</v>
      </c>
      <c r="G124" s="356">
        <f t="shared" si="7"/>
        <v>6614</v>
      </c>
      <c r="H124" s="356">
        <f t="shared" si="8"/>
        <v>8768</v>
      </c>
    </row>
    <row r="125" spans="1:8" s="358" customFormat="1" ht="30" customHeight="1">
      <c r="A125" s="250" t="s">
        <v>1700</v>
      </c>
      <c r="B125" s="320" t="s">
        <v>1721</v>
      </c>
      <c r="C125" s="399">
        <v>15</v>
      </c>
      <c r="D125" s="356">
        <v>18</v>
      </c>
      <c r="E125" s="399">
        <v>6304</v>
      </c>
      <c r="F125" s="356">
        <v>11418</v>
      </c>
      <c r="G125" s="356">
        <f t="shared" si="7"/>
        <v>6319</v>
      </c>
      <c r="H125" s="356">
        <f t="shared" si="8"/>
        <v>11436</v>
      </c>
    </row>
    <row r="126" spans="1:8" s="358" customFormat="1" ht="30" customHeight="1">
      <c r="A126" s="100" t="s">
        <v>1792</v>
      </c>
      <c r="B126" s="320" t="s">
        <v>1793</v>
      </c>
      <c r="C126" s="399"/>
      <c r="D126" s="356"/>
      <c r="E126" s="399">
        <v>2</v>
      </c>
      <c r="F126" s="356">
        <v>37</v>
      </c>
      <c r="G126" s="356">
        <f t="shared" si="7"/>
        <v>2</v>
      </c>
      <c r="H126" s="356">
        <f t="shared" si="8"/>
        <v>37</v>
      </c>
    </row>
    <row r="127" spans="1:8" s="358" customFormat="1" ht="30" customHeight="1">
      <c r="A127" s="100" t="s">
        <v>1794</v>
      </c>
      <c r="B127" s="320" t="s">
        <v>2446</v>
      </c>
      <c r="C127" s="399">
        <v>10</v>
      </c>
      <c r="D127" s="356">
        <v>3</v>
      </c>
      <c r="E127" s="399">
        <v>600</v>
      </c>
      <c r="F127" s="356">
        <v>1572</v>
      </c>
      <c r="G127" s="356">
        <f t="shared" si="7"/>
        <v>610</v>
      </c>
      <c r="H127" s="356">
        <f t="shared" si="8"/>
        <v>1575</v>
      </c>
    </row>
    <row r="128" spans="1:8" s="358" customFormat="1" ht="30" customHeight="1">
      <c r="A128" s="100" t="s">
        <v>1814</v>
      </c>
      <c r="B128" s="320" t="s">
        <v>1844</v>
      </c>
      <c r="C128" s="399">
        <v>10</v>
      </c>
      <c r="D128" s="356">
        <v>9</v>
      </c>
      <c r="E128" s="399">
        <v>13000</v>
      </c>
      <c r="F128" s="356">
        <v>21464</v>
      </c>
      <c r="G128" s="356">
        <f t="shared" si="7"/>
        <v>13010</v>
      </c>
      <c r="H128" s="356">
        <f t="shared" si="8"/>
        <v>21473</v>
      </c>
    </row>
    <row r="129" spans="1:8" s="358" customFormat="1" ht="38.25" customHeight="1">
      <c r="A129" s="250" t="s">
        <v>1701</v>
      </c>
      <c r="B129" s="320" t="s">
        <v>1722</v>
      </c>
      <c r="C129" s="399">
        <v>55</v>
      </c>
      <c r="D129" s="356">
        <v>26</v>
      </c>
      <c r="E129" s="399">
        <v>12730</v>
      </c>
      <c r="F129" s="356">
        <v>19353</v>
      </c>
      <c r="G129" s="356">
        <f t="shared" si="7"/>
        <v>12785</v>
      </c>
      <c r="H129" s="356">
        <f t="shared" si="8"/>
        <v>19379</v>
      </c>
    </row>
    <row r="130" spans="1:8" s="358" customFormat="1" ht="30" customHeight="1">
      <c r="A130" s="100" t="s">
        <v>1795</v>
      </c>
      <c r="B130" s="320" t="s">
        <v>1796</v>
      </c>
      <c r="C130" s="399"/>
      <c r="D130" s="356"/>
      <c r="E130" s="399">
        <v>600</v>
      </c>
      <c r="F130" s="356">
        <v>2067</v>
      </c>
      <c r="G130" s="356">
        <f t="shared" si="7"/>
        <v>600</v>
      </c>
      <c r="H130" s="356">
        <f t="shared" si="8"/>
        <v>2067</v>
      </c>
    </row>
    <row r="131" spans="1:8" s="358" customFormat="1" ht="37.5" customHeight="1">
      <c r="A131" s="250" t="s">
        <v>1702</v>
      </c>
      <c r="B131" s="320" t="s">
        <v>1723</v>
      </c>
      <c r="C131" s="399">
        <v>1</v>
      </c>
      <c r="D131" s="356"/>
      <c r="E131" s="399">
        <v>500</v>
      </c>
      <c r="F131" s="356">
        <v>4592</v>
      </c>
      <c r="G131" s="356">
        <f t="shared" si="7"/>
        <v>501</v>
      </c>
      <c r="H131" s="356">
        <f t="shared" si="8"/>
        <v>4592</v>
      </c>
    </row>
    <row r="132" spans="1:8" s="358" customFormat="1" ht="42" customHeight="1">
      <c r="A132" s="100" t="s">
        <v>1797</v>
      </c>
      <c r="B132" s="320" t="s">
        <v>1803</v>
      </c>
      <c r="C132" s="399"/>
      <c r="D132" s="356"/>
      <c r="E132" s="399">
        <v>2</v>
      </c>
      <c r="F132" s="356">
        <v>0</v>
      </c>
      <c r="G132" s="356">
        <f t="shared" si="7"/>
        <v>2</v>
      </c>
      <c r="H132" s="356">
        <f t="shared" si="8"/>
        <v>0</v>
      </c>
    </row>
    <row r="133" spans="1:8" s="358" customFormat="1" ht="30" customHeight="1">
      <c r="A133" s="100" t="s">
        <v>1798</v>
      </c>
      <c r="B133" s="320" t="s">
        <v>1799</v>
      </c>
      <c r="C133" s="399"/>
      <c r="D133" s="356"/>
      <c r="E133" s="399">
        <v>20</v>
      </c>
      <c r="F133" s="356">
        <v>2</v>
      </c>
      <c r="G133" s="356">
        <f t="shared" si="7"/>
        <v>20</v>
      </c>
      <c r="H133" s="356">
        <f t="shared" si="8"/>
        <v>2</v>
      </c>
    </row>
    <row r="134" spans="1:8" s="358" customFormat="1" ht="33" customHeight="1">
      <c r="A134" s="100" t="s">
        <v>1800</v>
      </c>
      <c r="B134" s="320" t="s">
        <v>1801</v>
      </c>
      <c r="C134" s="399"/>
      <c r="D134" s="356"/>
      <c r="E134" s="399">
        <v>20</v>
      </c>
      <c r="F134" s="356">
        <v>2</v>
      </c>
      <c r="G134" s="356">
        <f t="shared" si="7"/>
        <v>20</v>
      </c>
      <c r="H134" s="356">
        <f t="shared" si="8"/>
        <v>2</v>
      </c>
    </row>
    <row r="135" spans="1:8" s="358" customFormat="1" ht="39" customHeight="1">
      <c r="A135" s="250" t="s">
        <v>1703</v>
      </c>
      <c r="B135" s="320" t="s">
        <v>2215</v>
      </c>
      <c r="C135" s="399">
        <v>7</v>
      </c>
      <c r="D135" s="356"/>
      <c r="E135" s="399">
        <v>30000</v>
      </c>
      <c r="F135" s="356">
        <v>29587</v>
      </c>
      <c r="G135" s="356">
        <f t="shared" si="7"/>
        <v>30007</v>
      </c>
      <c r="H135" s="356">
        <f t="shared" si="8"/>
        <v>29587</v>
      </c>
    </row>
    <row r="136" spans="1:8" s="358" customFormat="1" ht="41.25" customHeight="1">
      <c r="A136" s="100" t="s">
        <v>1802</v>
      </c>
      <c r="B136" s="320" t="s">
        <v>1803</v>
      </c>
      <c r="C136" s="399">
        <v>17</v>
      </c>
      <c r="D136" s="356"/>
      <c r="E136" s="399">
        <v>200</v>
      </c>
      <c r="F136" s="356">
        <v>2700</v>
      </c>
      <c r="G136" s="356">
        <f t="shared" si="7"/>
        <v>217</v>
      </c>
      <c r="H136" s="356">
        <f t="shared" si="8"/>
        <v>2700</v>
      </c>
    </row>
    <row r="137" spans="1:8" s="358" customFormat="1" ht="30" customHeight="1">
      <c r="A137" s="590" t="s">
        <v>2</v>
      </c>
      <c r="B137" s="591"/>
      <c r="C137" s="478">
        <f t="shared" ref="C137:H137" si="9">SUM(C55:C136)</f>
        <v>2968</v>
      </c>
      <c r="D137" s="478">
        <f t="shared" si="9"/>
        <v>4134</v>
      </c>
      <c r="E137" s="478">
        <f t="shared" si="9"/>
        <v>433205</v>
      </c>
      <c r="F137" s="478">
        <f t="shared" si="9"/>
        <v>513238</v>
      </c>
      <c r="G137" s="478">
        <f t="shared" si="9"/>
        <v>436131</v>
      </c>
      <c r="H137" s="478">
        <f t="shared" si="9"/>
        <v>517372</v>
      </c>
    </row>
    <row r="138" spans="1:8" s="358" customFormat="1" ht="30" customHeight="1">
      <c r="A138" s="582" t="s">
        <v>1650</v>
      </c>
      <c r="B138" s="585"/>
      <c r="C138" s="585"/>
      <c r="D138" s="585"/>
      <c r="E138" s="585"/>
      <c r="F138" s="585"/>
      <c r="G138" s="585"/>
      <c r="H138" s="586"/>
    </row>
    <row r="139" spans="1:8" s="358" customFormat="1" ht="30" customHeight="1">
      <c r="A139" s="356"/>
      <c r="B139" s="356" t="s">
        <v>1662</v>
      </c>
      <c r="C139" s="356"/>
      <c r="D139" s="356"/>
      <c r="E139" s="356"/>
      <c r="F139" s="356"/>
      <c r="G139" s="356"/>
      <c r="H139" s="356"/>
    </row>
    <row r="140" spans="1:8" s="358" customFormat="1" ht="37.5" customHeight="1">
      <c r="A140" s="100" t="s">
        <v>1664</v>
      </c>
      <c r="B140" s="238" t="s">
        <v>1676</v>
      </c>
      <c r="C140" s="402">
        <v>5</v>
      </c>
      <c r="D140" s="402">
        <v>19</v>
      </c>
      <c r="E140" s="402">
        <v>15</v>
      </c>
      <c r="F140" s="402">
        <v>97</v>
      </c>
      <c r="G140" s="402">
        <f>SUM(C140,E140)</f>
        <v>20</v>
      </c>
      <c r="H140" s="402">
        <f>SUM(D140,F140)</f>
        <v>116</v>
      </c>
    </row>
    <row r="141" spans="1:8" s="358" customFormat="1" ht="30" customHeight="1">
      <c r="A141" s="100" t="s">
        <v>1804</v>
      </c>
      <c r="B141" s="100" t="s">
        <v>1805</v>
      </c>
      <c r="C141" s="402">
        <v>10</v>
      </c>
      <c r="D141" s="402">
        <v>55</v>
      </c>
      <c r="E141" s="402">
        <v>100</v>
      </c>
      <c r="F141" s="402">
        <v>121</v>
      </c>
      <c r="G141" s="402">
        <f t="shared" ref="G141:G147" si="10">SUM(C141,E141)</f>
        <v>110</v>
      </c>
      <c r="H141" s="402">
        <f t="shared" ref="H141:H147" si="11">SUM(D141,F141)</f>
        <v>176</v>
      </c>
    </row>
    <row r="142" spans="1:8" s="358" customFormat="1" ht="30" customHeight="1">
      <c r="A142" s="100" t="s">
        <v>1806</v>
      </c>
      <c r="B142" s="320" t="s">
        <v>1807</v>
      </c>
      <c r="C142" s="402">
        <v>200</v>
      </c>
      <c r="D142" s="402">
        <v>215</v>
      </c>
      <c r="E142" s="402">
        <v>120</v>
      </c>
      <c r="F142" s="402">
        <v>168</v>
      </c>
      <c r="G142" s="402">
        <f t="shared" si="10"/>
        <v>320</v>
      </c>
      <c r="H142" s="402">
        <f t="shared" si="11"/>
        <v>383</v>
      </c>
    </row>
    <row r="143" spans="1:8" s="358" customFormat="1" ht="30" customHeight="1">
      <c r="A143" s="100" t="s">
        <v>1808</v>
      </c>
      <c r="B143" s="100" t="s">
        <v>1809</v>
      </c>
      <c r="C143" s="402">
        <v>100</v>
      </c>
      <c r="D143" s="402">
        <v>57</v>
      </c>
      <c r="E143" s="402">
        <v>40</v>
      </c>
      <c r="F143" s="402">
        <v>45</v>
      </c>
      <c r="G143" s="402">
        <f t="shared" si="10"/>
        <v>140</v>
      </c>
      <c r="H143" s="402">
        <f t="shared" si="11"/>
        <v>102</v>
      </c>
    </row>
    <row r="144" spans="1:8" s="358" customFormat="1" ht="30" customHeight="1">
      <c r="A144" s="100" t="s">
        <v>1665</v>
      </c>
      <c r="B144" s="100" t="s">
        <v>1732</v>
      </c>
      <c r="C144" s="402">
        <v>4000</v>
      </c>
      <c r="D144" s="402">
        <v>1078</v>
      </c>
      <c r="E144" s="402">
        <v>1618</v>
      </c>
      <c r="F144" s="402">
        <v>1132</v>
      </c>
      <c r="G144" s="402">
        <f t="shared" si="10"/>
        <v>5618</v>
      </c>
      <c r="H144" s="402">
        <f t="shared" si="11"/>
        <v>2210</v>
      </c>
    </row>
    <row r="145" spans="1:8" s="358" customFormat="1" ht="30" customHeight="1">
      <c r="A145" s="100" t="s">
        <v>1810</v>
      </c>
      <c r="B145" s="100" t="s">
        <v>1733</v>
      </c>
      <c r="C145" s="402"/>
      <c r="D145" s="402"/>
      <c r="E145" s="402">
        <v>300</v>
      </c>
      <c r="F145" s="402">
        <v>416</v>
      </c>
      <c r="G145" s="402">
        <f t="shared" si="10"/>
        <v>300</v>
      </c>
      <c r="H145" s="402">
        <f t="shared" si="11"/>
        <v>416</v>
      </c>
    </row>
    <row r="146" spans="1:8" s="358" customFormat="1" ht="30" customHeight="1">
      <c r="A146" s="287" t="s">
        <v>1668</v>
      </c>
      <c r="B146" s="95" t="s">
        <v>1680</v>
      </c>
      <c r="C146" s="402">
        <v>340</v>
      </c>
      <c r="D146" s="402">
        <v>258</v>
      </c>
      <c r="E146" s="402">
        <v>1000</v>
      </c>
      <c r="F146" s="402">
        <v>2189</v>
      </c>
      <c r="G146" s="402">
        <f t="shared" si="10"/>
        <v>1340</v>
      </c>
      <c r="H146" s="402">
        <f t="shared" si="11"/>
        <v>2447</v>
      </c>
    </row>
    <row r="147" spans="1:8" s="358" customFormat="1" ht="30" customHeight="1">
      <c r="A147" s="287" t="s">
        <v>1673</v>
      </c>
      <c r="B147" s="97" t="s">
        <v>1686</v>
      </c>
      <c r="C147" s="402">
        <v>2700</v>
      </c>
      <c r="D147" s="402">
        <v>954</v>
      </c>
      <c r="E147" s="402"/>
      <c r="F147" s="402"/>
      <c r="G147" s="402">
        <f t="shared" si="10"/>
        <v>2700</v>
      </c>
      <c r="H147" s="402">
        <f t="shared" si="11"/>
        <v>954</v>
      </c>
    </row>
    <row r="148" spans="1:8" s="358" customFormat="1" ht="30" customHeight="1">
      <c r="A148" s="100"/>
      <c r="B148" s="100" t="s">
        <v>1687</v>
      </c>
      <c r="C148" s="100"/>
      <c r="D148" s="100"/>
      <c r="E148" s="100"/>
      <c r="F148" s="100"/>
      <c r="G148" s="100"/>
      <c r="H148" s="100"/>
    </row>
    <row r="149" spans="1:8" s="358" customFormat="1" ht="30" customHeight="1">
      <c r="A149" s="100" t="s">
        <v>1763</v>
      </c>
      <c r="B149" s="320" t="s">
        <v>1811</v>
      </c>
      <c r="C149" s="399"/>
      <c r="D149" s="356"/>
      <c r="E149" s="399">
        <v>2</v>
      </c>
      <c r="F149" s="356"/>
      <c r="G149" s="356">
        <f>SUM(C149,E149)</f>
        <v>2</v>
      </c>
      <c r="H149" s="356">
        <f>SUM(D149,F149)</f>
        <v>0</v>
      </c>
    </row>
    <row r="150" spans="1:8" s="358" customFormat="1" ht="30" customHeight="1">
      <c r="A150" s="100" t="s">
        <v>1764</v>
      </c>
      <c r="B150" s="320" t="s">
        <v>1765</v>
      </c>
      <c r="C150" s="399"/>
      <c r="D150" s="356"/>
      <c r="E150" s="399">
        <v>2</v>
      </c>
      <c r="F150" s="356"/>
      <c r="G150" s="356">
        <f t="shared" ref="G150:G169" si="12">SUM(C150,E150)</f>
        <v>2</v>
      </c>
      <c r="H150" s="356">
        <f t="shared" ref="H150:H169" si="13">SUM(D150,F150)</f>
        <v>0</v>
      </c>
    </row>
    <row r="151" spans="1:8" s="358" customFormat="1" ht="30" customHeight="1">
      <c r="A151" s="100" t="s">
        <v>1688</v>
      </c>
      <c r="B151" s="100" t="s">
        <v>1704</v>
      </c>
      <c r="C151" s="399"/>
      <c r="D151" s="356"/>
      <c r="E151" s="399">
        <v>20</v>
      </c>
      <c r="F151" s="356">
        <v>53</v>
      </c>
      <c r="G151" s="356">
        <f t="shared" si="12"/>
        <v>20</v>
      </c>
      <c r="H151" s="356">
        <f t="shared" si="13"/>
        <v>53</v>
      </c>
    </row>
    <row r="152" spans="1:8" s="358" customFormat="1" ht="30" customHeight="1">
      <c r="A152" s="100" t="s">
        <v>1738</v>
      </c>
      <c r="B152" s="100" t="s">
        <v>1739</v>
      </c>
      <c r="C152" s="399">
        <v>2</v>
      </c>
      <c r="D152" s="356">
        <v>3</v>
      </c>
      <c r="E152" s="399">
        <v>60</v>
      </c>
      <c r="F152" s="356">
        <v>45</v>
      </c>
      <c r="G152" s="356">
        <f t="shared" si="12"/>
        <v>62</v>
      </c>
      <c r="H152" s="356">
        <f t="shared" si="13"/>
        <v>48</v>
      </c>
    </row>
    <row r="153" spans="1:8" s="358" customFormat="1" ht="30" customHeight="1">
      <c r="A153" s="250" t="s">
        <v>1691</v>
      </c>
      <c r="B153" s="96" t="s">
        <v>1712</v>
      </c>
      <c r="C153" s="399"/>
      <c r="D153" s="356"/>
      <c r="E153" s="399">
        <v>1096</v>
      </c>
      <c r="F153" s="356">
        <v>1654</v>
      </c>
      <c r="G153" s="356">
        <f t="shared" si="12"/>
        <v>1096</v>
      </c>
      <c r="H153" s="356">
        <f t="shared" si="13"/>
        <v>1654</v>
      </c>
    </row>
    <row r="154" spans="1:8" s="358" customFormat="1" ht="30" customHeight="1">
      <c r="A154" s="100" t="s">
        <v>1782</v>
      </c>
      <c r="B154" s="100" t="s">
        <v>1783</v>
      </c>
      <c r="C154" s="399"/>
      <c r="D154" s="356"/>
      <c r="E154" s="399">
        <v>12</v>
      </c>
      <c r="F154" s="356">
        <v>9</v>
      </c>
      <c r="G154" s="356">
        <f t="shared" si="12"/>
        <v>12</v>
      </c>
      <c r="H154" s="356">
        <f t="shared" si="13"/>
        <v>9</v>
      </c>
    </row>
    <row r="155" spans="1:8" s="358" customFormat="1" ht="30" customHeight="1">
      <c r="A155" s="100" t="s">
        <v>1784</v>
      </c>
      <c r="B155" s="100" t="s">
        <v>1785</v>
      </c>
      <c r="C155" s="399"/>
      <c r="D155" s="356"/>
      <c r="E155" s="399">
        <v>12</v>
      </c>
      <c r="F155" s="356">
        <v>8</v>
      </c>
      <c r="G155" s="356">
        <f t="shared" si="12"/>
        <v>12</v>
      </c>
      <c r="H155" s="356">
        <f t="shared" si="13"/>
        <v>8</v>
      </c>
    </row>
    <row r="156" spans="1:8" s="358" customFormat="1" ht="30" customHeight="1">
      <c r="A156" s="100" t="s">
        <v>1761</v>
      </c>
      <c r="B156" s="320" t="s">
        <v>1762</v>
      </c>
      <c r="C156" s="399"/>
      <c r="D156" s="356"/>
      <c r="E156" s="399">
        <v>50</v>
      </c>
      <c r="F156" s="356">
        <v>51</v>
      </c>
      <c r="G156" s="356">
        <f t="shared" si="12"/>
        <v>50</v>
      </c>
      <c r="H156" s="356">
        <f t="shared" si="13"/>
        <v>51</v>
      </c>
    </row>
    <row r="157" spans="1:8" s="358" customFormat="1" ht="30" customHeight="1">
      <c r="A157" s="100" t="s">
        <v>1786</v>
      </c>
      <c r="B157" s="320" t="s">
        <v>1838</v>
      </c>
      <c r="C157" s="399"/>
      <c r="D157" s="356"/>
      <c r="E157" s="399">
        <v>5</v>
      </c>
      <c r="F157" s="356">
        <v>5</v>
      </c>
      <c r="G157" s="356">
        <f t="shared" si="12"/>
        <v>5</v>
      </c>
      <c r="H157" s="356">
        <f t="shared" si="13"/>
        <v>5</v>
      </c>
    </row>
    <row r="158" spans="1:8" s="358" customFormat="1" ht="30" customHeight="1">
      <c r="A158" s="290" t="s">
        <v>1696</v>
      </c>
      <c r="B158" s="290" t="s">
        <v>1716</v>
      </c>
      <c r="C158" s="399"/>
      <c r="D158" s="356"/>
      <c r="E158" s="399">
        <v>900</v>
      </c>
      <c r="F158" s="356">
        <v>1153</v>
      </c>
      <c r="G158" s="356">
        <f t="shared" si="12"/>
        <v>900</v>
      </c>
      <c r="H158" s="356">
        <f t="shared" si="13"/>
        <v>1153</v>
      </c>
    </row>
    <row r="159" spans="1:8" s="358" customFormat="1" ht="37.5" customHeight="1">
      <c r="A159" s="250" t="s">
        <v>1698</v>
      </c>
      <c r="B159" s="290" t="s">
        <v>1719</v>
      </c>
      <c r="C159" s="399">
        <v>5</v>
      </c>
      <c r="D159" s="356">
        <v>5</v>
      </c>
      <c r="E159" s="399">
        <v>40</v>
      </c>
      <c r="F159" s="356">
        <v>172</v>
      </c>
      <c r="G159" s="356">
        <f t="shared" si="12"/>
        <v>45</v>
      </c>
      <c r="H159" s="356">
        <f t="shared" si="13"/>
        <v>177</v>
      </c>
    </row>
    <row r="160" spans="1:8" s="358" customFormat="1" ht="30" customHeight="1">
      <c r="A160" s="100" t="s">
        <v>1812</v>
      </c>
      <c r="B160" s="320" t="s">
        <v>1813</v>
      </c>
      <c r="C160" s="399"/>
      <c r="D160" s="356"/>
      <c r="E160" s="399">
        <v>10</v>
      </c>
      <c r="F160" s="356">
        <v>2</v>
      </c>
      <c r="G160" s="356">
        <f t="shared" si="12"/>
        <v>10</v>
      </c>
      <c r="H160" s="356">
        <f t="shared" si="13"/>
        <v>2</v>
      </c>
    </row>
    <row r="161" spans="1:8" s="358" customFormat="1" ht="30" customHeight="1">
      <c r="A161" s="250" t="s">
        <v>1699</v>
      </c>
      <c r="B161" s="320" t="s">
        <v>1720</v>
      </c>
      <c r="C161" s="399"/>
      <c r="D161" s="356"/>
      <c r="E161" s="399">
        <v>1000</v>
      </c>
      <c r="F161" s="356">
        <v>1773</v>
      </c>
      <c r="G161" s="356">
        <f t="shared" si="12"/>
        <v>1000</v>
      </c>
      <c r="H161" s="356">
        <f t="shared" si="13"/>
        <v>1773</v>
      </c>
    </row>
    <row r="162" spans="1:8" s="358" customFormat="1" ht="30" customHeight="1">
      <c r="A162" s="250" t="s">
        <v>1700</v>
      </c>
      <c r="B162" s="320" t="s">
        <v>1721</v>
      </c>
      <c r="C162" s="399">
        <v>10</v>
      </c>
      <c r="D162" s="356">
        <v>1</v>
      </c>
      <c r="E162" s="399">
        <v>400</v>
      </c>
      <c r="F162" s="356">
        <v>1025</v>
      </c>
      <c r="G162" s="356">
        <f t="shared" si="12"/>
        <v>410</v>
      </c>
      <c r="H162" s="356">
        <f t="shared" si="13"/>
        <v>1026</v>
      </c>
    </row>
    <row r="163" spans="1:8" s="358" customFormat="1" ht="30" customHeight="1">
      <c r="A163" s="100" t="s">
        <v>1792</v>
      </c>
      <c r="B163" s="320" t="s">
        <v>1793</v>
      </c>
      <c r="C163" s="399">
        <v>2</v>
      </c>
      <c r="D163" s="356">
        <v>6</v>
      </c>
      <c r="E163" s="399">
        <v>30</v>
      </c>
      <c r="F163" s="356">
        <v>40</v>
      </c>
      <c r="G163" s="356">
        <f t="shared" si="12"/>
        <v>32</v>
      </c>
      <c r="H163" s="356">
        <f t="shared" si="13"/>
        <v>46</v>
      </c>
    </row>
    <row r="164" spans="1:8" s="358" customFormat="1" ht="30" customHeight="1">
      <c r="A164" s="100" t="s">
        <v>1794</v>
      </c>
      <c r="B164" s="320" t="s">
        <v>2446</v>
      </c>
      <c r="C164" s="399">
        <v>20</v>
      </c>
      <c r="D164" s="356">
        <v>25</v>
      </c>
      <c r="E164" s="399">
        <v>360</v>
      </c>
      <c r="F164" s="356">
        <v>624</v>
      </c>
      <c r="G164" s="356">
        <f t="shared" si="12"/>
        <v>380</v>
      </c>
      <c r="H164" s="356">
        <f t="shared" si="13"/>
        <v>649</v>
      </c>
    </row>
    <row r="165" spans="1:8" s="358" customFormat="1" ht="30" customHeight="1">
      <c r="A165" s="100" t="s">
        <v>1814</v>
      </c>
      <c r="B165" s="320" t="s">
        <v>1815</v>
      </c>
      <c r="C165" s="399">
        <v>40</v>
      </c>
      <c r="D165" s="356">
        <v>26</v>
      </c>
      <c r="E165" s="399">
        <v>1600</v>
      </c>
      <c r="F165" s="356">
        <v>3126</v>
      </c>
      <c r="G165" s="356">
        <f t="shared" si="12"/>
        <v>1640</v>
      </c>
      <c r="H165" s="356">
        <f t="shared" si="13"/>
        <v>3152</v>
      </c>
    </row>
    <row r="166" spans="1:8" s="358" customFormat="1" ht="39.75" customHeight="1">
      <c r="A166" s="250" t="s">
        <v>1701</v>
      </c>
      <c r="B166" s="320" t="s">
        <v>1722</v>
      </c>
      <c r="C166" s="399">
        <v>50</v>
      </c>
      <c r="D166" s="356">
        <v>131</v>
      </c>
      <c r="E166" s="399">
        <v>2500</v>
      </c>
      <c r="F166" s="356">
        <v>3862</v>
      </c>
      <c r="G166" s="356">
        <f t="shared" si="12"/>
        <v>2550</v>
      </c>
      <c r="H166" s="356">
        <f t="shared" si="13"/>
        <v>3993</v>
      </c>
    </row>
    <row r="167" spans="1:8" s="358" customFormat="1" ht="30" customHeight="1">
      <c r="A167" s="100" t="s">
        <v>1795</v>
      </c>
      <c r="B167" s="320" t="s">
        <v>1796</v>
      </c>
      <c r="C167" s="399">
        <v>5</v>
      </c>
      <c r="D167" s="356"/>
      <c r="E167" s="399">
        <v>600</v>
      </c>
      <c r="F167" s="356">
        <v>636</v>
      </c>
      <c r="G167" s="356">
        <f t="shared" si="12"/>
        <v>605</v>
      </c>
      <c r="H167" s="356">
        <f t="shared" si="13"/>
        <v>636</v>
      </c>
    </row>
    <row r="168" spans="1:8" s="358" customFormat="1" ht="38.25" customHeight="1">
      <c r="A168" s="250" t="s">
        <v>1702</v>
      </c>
      <c r="B168" s="320" t="s">
        <v>1723</v>
      </c>
      <c r="C168" s="399">
        <v>7</v>
      </c>
      <c r="D168" s="356">
        <v>16</v>
      </c>
      <c r="E168" s="399">
        <v>720</v>
      </c>
      <c r="F168" s="356">
        <v>1519</v>
      </c>
      <c r="G168" s="356">
        <f t="shared" si="12"/>
        <v>727</v>
      </c>
      <c r="H168" s="356">
        <f t="shared" si="13"/>
        <v>1535</v>
      </c>
    </row>
    <row r="169" spans="1:8" s="358" customFormat="1" ht="38.25" customHeight="1">
      <c r="A169" s="100" t="s">
        <v>1703</v>
      </c>
      <c r="B169" s="320" t="s">
        <v>1845</v>
      </c>
      <c r="C169" s="399">
        <v>100</v>
      </c>
      <c r="D169" s="356">
        <v>54</v>
      </c>
      <c r="E169" s="399">
        <v>12000</v>
      </c>
      <c r="F169" s="356">
        <v>7375</v>
      </c>
      <c r="G169" s="356">
        <f t="shared" si="12"/>
        <v>12100</v>
      </c>
      <c r="H169" s="356">
        <f t="shared" si="13"/>
        <v>7429</v>
      </c>
    </row>
    <row r="170" spans="1:8" s="358" customFormat="1" ht="30" customHeight="1">
      <c r="A170" s="590" t="s">
        <v>2</v>
      </c>
      <c r="B170" s="591"/>
      <c r="C170" s="478">
        <f t="shared" ref="C170:H170" si="14">SUM(C139:C169)</f>
        <v>7596</v>
      </c>
      <c r="D170" s="478">
        <f t="shared" si="14"/>
        <v>2903</v>
      </c>
      <c r="E170" s="478">
        <f t="shared" si="14"/>
        <v>24612</v>
      </c>
      <c r="F170" s="478">
        <f t="shared" si="14"/>
        <v>27300</v>
      </c>
      <c r="G170" s="478">
        <f t="shared" si="14"/>
        <v>32208</v>
      </c>
      <c r="H170" s="478">
        <f t="shared" si="14"/>
        <v>30203</v>
      </c>
    </row>
    <row r="171" spans="1:8" s="358" customFormat="1" ht="30" customHeight="1">
      <c r="A171" s="582" t="s">
        <v>1816</v>
      </c>
      <c r="B171" s="585"/>
      <c r="C171" s="585"/>
      <c r="D171" s="585"/>
      <c r="E171" s="585"/>
      <c r="F171" s="585"/>
      <c r="G171" s="585"/>
      <c r="H171" s="586"/>
    </row>
    <row r="172" spans="1:8" s="358" customFormat="1" ht="30" customHeight="1">
      <c r="A172" s="356"/>
      <c r="B172" s="356" t="s">
        <v>1662</v>
      </c>
      <c r="C172" s="356"/>
      <c r="D172" s="356"/>
      <c r="E172" s="356"/>
      <c r="F172" s="356"/>
      <c r="G172" s="356"/>
      <c r="H172" s="356"/>
    </row>
    <row r="173" spans="1:8" s="358" customFormat="1" ht="42" customHeight="1">
      <c r="A173" s="100" t="s">
        <v>1664</v>
      </c>
      <c r="B173" s="238" t="s">
        <v>1676</v>
      </c>
      <c r="C173" s="356"/>
      <c r="D173" s="356"/>
      <c r="E173" s="399">
        <v>5</v>
      </c>
      <c r="F173" s="356">
        <v>1</v>
      </c>
      <c r="G173" s="356">
        <f>SUM(C173,E173)</f>
        <v>5</v>
      </c>
      <c r="H173" s="356">
        <f>SUM(D173,F173)</f>
        <v>1</v>
      </c>
    </row>
    <row r="174" spans="1:8" s="358" customFormat="1" ht="30" customHeight="1">
      <c r="A174" s="100" t="s">
        <v>1665</v>
      </c>
      <c r="B174" s="100" t="s">
        <v>1732</v>
      </c>
      <c r="C174" s="356"/>
      <c r="D174" s="356"/>
      <c r="E174" s="399">
        <v>57</v>
      </c>
      <c r="F174" s="356">
        <v>100</v>
      </c>
      <c r="G174" s="356">
        <f t="shared" ref="G174:G175" si="15">SUM(C174,E174)</f>
        <v>57</v>
      </c>
      <c r="H174" s="356">
        <f t="shared" ref="H174:H175" si="16">SUM(D174,F174)</f>
        <v>100</v>
      </c>
    </row>
    <row r="175" spans="1:8" s="358" customFormat="1" ht="30" customHeight="1">
      <c r="A175" s="100" t="s">
        <v>1810</v>
      </c>
      <c r="B175" s="100" t="s">
        <v>1733</v>
      </c>
      <c r="C175" s="356"/>
      <c r="D175" s="356"/>
      <c r="E175" s="399">
        <v>158</v>
      </c>
      <c r="F175" s="356">
        <v>227</v>
      </c>
      <c r="G175" s="356">
        <f t="shared" si="15"/>
        <v>158</v>
      </c>
      <c r="H175" s="356">
        <f t="shared" si="16"/>
        <v>227</v>
      </c>
    </row>
    <row r="176" spans="1:8" s="358" customFormat="1" ht="30" customHeight="1">
      <c r="A176" s="100"/>
      <c r="B176" s="100" t="s">
        <v>1687</v>
      </c>
      <c r="C176" s="100"/>
      <c r="D176" s="100"/>
      <c r="E176" s="100"/>
      <c r="F176" s="100"/>
      <c r="G176" s="100"/>
      <c r="H176" s="100"/>
    </row>
    <row r="177" spans="1:8" s="358" customFormat="1" ht="30" customHeight="1">
      <c r="A177" s="100" t="s">
        <v>1817</v>
      </c>
      <c r="B177" s="100" t="s">
        <v>1818</v>
      </c>
      <c r="C177" s="356"/>
      <c r="D177" s="356"/>
      <c r="E177" s="399">
        <v>37</v>
      </c>
      <c r="F177" s="356">
        <v>12</v>
      </c>
      <c r="G177" s="356">
        <f t="shared" ref="G177:G211" si="17">SUM(C177,E177)</f>
        <v>37</v>
      </c>
      <c r="H177" s="356">
        <f t="shared" ref="H177:H211" si="18">SUM(D177,F177)</f>
        <v>12</v>
      </c>
    </row>
    <row r="178" spans="1:8" s="358" customFormat="1" ht="30" customHeight="1">
      <c r="A178" s="100" t="s">
        <v>1688</v>
      </c>
      <c r="B178" s="100" t="s">
        <v>1704</v>
      </c>
      <c r="C178" s="356"/>
      <c r="D178" s="356"/>
      <c r="E178" s="399">
        <v>236</v>
      </c>
      <c r="F178" s="356">
        <v>770</v>
      </c>
      <c r="G178" s="356">
        <f t="shared" si="17"/>
        <v>236</v>
      </c>
      <c r="H178" s="356">
        <f t="shared" si="18"/>
        <v>770</v>
      </c>
    </row>
    <row r="179" spans="1:8" s="358" customFormat="1" ht="30" customHeight="1">
      <c r="A179" s="100" t="s">
        <v>1738</v>
      </c>
      <c r="B179" s="100" t="s">
        <v>1739</v>
      </c>
      <c r="C179" s="356"/>
      <c r="D179" s="356"/>
      <c r="E179" s="399">
        <v>52</v>
      </c>
      <c r="F179" s="356">
        <v>134</v>
      </c>
      <c r="G179" s="356">
        <f t="shared" si="17"/>
        <v>52</v>
      </c>
      <c r="H179" s="356">
        <f t="shared" si="18"/>
        <v>134</v>
      </c>
    </row>
    <row r="180" spans="1:8" s="358" customFormat="1" ht="30" customHeight="1">
      <c r="A180" s="100">
        <v>600012</v>
      </c>
      <c r="B180" s="100" t="s">
        <v>1819</v>
      </c>
      <c r="C180" s="356"/>
      <c r="D180" s="356"/>
      <c r="E180" s="399">
        <v>776</v>
      </c>
      <c r="F180" s="356">
        <v>1391</v>
      </c>
      <c r="G180" s="356">
        <f t="shared" si="17"/>
        <v>776</v>
      </c>
      <c r="H180" s="356">
        <f t="shared" si="18"/>
        <v>1391</v>
      </c>
    </row>
    <row r="181" spans="1:8" s="358" customFormat="1" ht="30" customHeight="1">
      <c r="A181" s="100">
        <v>600016</v>
      </c>
      <c r="B181" s="100" t="s">
        <v>1820</v>
      </c>
      <c r="C181" s="356"/>
      <c r="D181" s="356"/>
      <c r="E181" s="399">
        <v>32</v>
      </c>
      <c r="F181" s="356">
        <v>30</v>
      </c>
      <c r="G181" s="356">
        <f t="shared" si="17"/>
        <v>32</v>
      </c>
      <c r="H181" s="356">
        <f t="shared" si="18"/>
        <v>30</v>
      </c>
    </row>
    <row r="182" spans="1:8" s="358" customFormat="1" ht="30" customHeight="1">
      <c r="A182" s="100">
        <v>600023</v>
      </c>
      <c r="B182" s="100" t="s">
        <v>1821</v>
      </c>
      <c r="C182" s="356"/>
      <c r="D182" s="356"/>
      <c r="E182" s="399">
        <v>1013</v>
      </c>
      <c r="F182" s="356">
        <v>1745</v>
      </c>
      <c r="G182" s="356">
        <f t="shared" si="17"/>
        <v>1013</v>
      </c>
      <c r="H182" s="356">
        <f t="shared" si="18"/>
        <v>1745</v>
      </c>
    </row>
    <row r="183" spans="1:8" s="358" customFormat="1" ht="30" customHeight="1">
      <c r="A183" s="100">
        <v>600051</v>
      </c>
      <c r="B183" s="100" t="s">
        <v>1706</v>
      </c>
      <c r="C183" s="356"/>
      <c r="D183" s="356"/>
      <c r="E183" s="399">
        <v>2</v>
      </c>
      <c r="F183" s="356">
        <v>68</v>
      </c>
      <c r="G183" s="356">
        <f t="shared" si="17"/>
        <v>2</v>
      </c>
      <c r="H183" s="356">
        <f t="shared" si="18"/>
        <v>68</v>
      </c>
    </row>
    <row r="184" spans="1:8" s="358" customFormat="1" ht="30" customHeight="1">
      <c r="A184" s="100">
        <v>600071</v>
      </c>
      <c r="B184" s="100" t="s">
        <v>1822</v>
      </c>
      <c r="C184" s="356"/>
      <c r="D184" s="356"/>
      <c r="E184" s="399">
        <v>10</v>
      </c>
      <c r="F184" s="356">
        <v>0</v>
      </c>
      <c r="G184" s="356">
        <f t="shared" si="17"/>
        <v>10</v>
      </c>
      <c r="H184" s="356">
        <f t="shared" si="18"/>
        <v>0</v>
      </c>
    </row>
    <row r="185" spans="1:8" s="358" customFormat="1" ht="30" customHeight="1">
      <c r="A185" s="100">
        <v>600111</v>
      </c>
      <c r="B185" s="100" t="s">
        <v>1823</v>
      </c>
      <c r="C185" s="356"/>
      <c r="D185" s="356"/>
      <c r="E185" s="399">
        <v>2530</v>
      </c>
      <c r="F185" s="356">
        <v>5214</v>
      </c>
      <c r="G185" s="356">
        <f t="shared" si="17"/>
        <v>2530</v>
      </c>
      <c r="H185" s="356">
        <f t="shared" si="18"/>
        <v>5214</v>
      </c>
    </row>
    <row r="186" spans="1:8" s="358" customFormat="1" ht="30" customHeight="1">
      <c r="A186" s="100">
        <v>600112</v>
      </c>
      <c r="B186" s="100" t="s">
        <v>1824</v>
      </c>
      <c r="C186" s="356"/>
      <c r="D186" s="356"/>
      <c r="E186" s="399">
        <v>2530</v>
      </c>
      <c r="F186" s="356">
        <v>3345</v>
      </c>
      <c r="G186" s="356">
        <f t="shared" si="17"/>
        <v>2530</v>
      </c>
      <c r="H186" s="356">
        <f t="shared" si="18"/>
        <v>3345</v>
      </c>
    </row>
    <row r="187" spans="1:8" s="358" customFormat="1" ht="30" customHeight="1">
      <c r="A187" s="100">
        <v>600114</v>
      </c>
      <c r="B187" s="100" t="s">
        <v>1825</v>
      </c>
      <c r="C187" s="356"/>
      <c r="D187" s="356"/>
      <c r="E187" s="399">
        <v>2530</v>
      </c>
      <c r="F187" s="356">
        <v>3345</v>
      </c>
      <c r="G187" s="356">
        <f t="shared" si="17"/>
        <v>2530</v>
      </c>
      <c r="H187" s="356">
        <f t="shared" si="18"/>
        <v>3345</v>
      </c>
    </row>
    <row r="188" spans="1:8" s="358" customFormat="1" ht="30" customHeight="1">
      <c r="A188" s="100">
        <v>600120</v>
      </c>
      <c r="B188" s="100" t="s">
        <v>1778</v>
      </c>
      <c r="C188" s="356"/>
      <c r="D188" s="356"/>
      <c r="E188" s="399">
        <v>2654</v>
      </c>
      <c r="F188" s="356">
        <v>3345</v>
      </c>
      <c r="G188" s="356">
        <f t="shared" si="17"/>
        <v>2654</v>
      </c>
      <c r="H188" s="356">
        <f t="shared" si="18"/>
        <v>3345</v>
      </c>
    </row>
    <row r="189" spans="1:8" s="358" customFormat="1" ht="30" customHeight="1">
      <c r="A189" s="100">
        <v>600122</v>
      </c>
      <c r="B189" s="100" t="s">
        <v>1826</v>
      </c>
      <c r="C189" s="356"/>
      <c r="D189" s="356"/>
      <c r="E189" s="399">
        <v>2530</v>
      </c>
      <c r="F189" s="356">
        <v>3312</v>
      </c>
      <c r="G189" s="356">
        <f t="shared" si="17"/>
        <v>2530</v>
      </c>
      <c r="H189" s="356">
        <f t="shared" si="18"/>
        <v>3312</v>
      </c>
    </row>
    <row r="190" spans="1:8" s="358" customFormat="1" ht="30" customHeight="1">
      <c r="A190" s="250">
        <v>600124</v>
      </c>
      <c r="B190" s="96" t="s">
        <v>1707</v>
      </c>
      <c r="C190" s="356"/>
      <c r="D190" s="356"/>
      <c r="E190" s="399">
        <v>2654</v>
      </c>
      <c r="F190" s="356">
        <v>3303</v>
      </c>
      <c r="G190" s="356">
        <f t="shared" si="17"/>
        <v>2654</v>
      </c>
      <c r="H190" s="356">
        <f t="shared" si="18"/>
        <v>3303</v>
      </c>
    </row>
    <row r="191" spans="1:8" s="358" customFormat="1" ht="30" customHeight="1">
      <c r="A191" s="250">
        <v>600307</v>
      </c>
      <c r="B191" s="96" t="s">
        <v>1708</v>
      </c>
      <c r="C191" s="356"/>
      <c r="D191" s="356"/>
      <c r="E191" s="399">
        <v>2654</v>
      </c>
      <c r="F191" s="356">
        <v>3381</v>
      </c>
      <c r="G191" s="356">
        <f t="shared" si="17"/>
        <v>2654</v>
      </c>
      <c r="H191" s="356">
        <f t="shared" si="18"/>
        <v>3381</v>
      </c>
    </row>
    <row r="192" spans="1:8" s="358" customFormat="1" ht="30" customHeight="1">
      <c r="A192" s="250">
        <v>600312</v>
      </c>
      <c r="B192" s="96" t="s">
        <v>1709</v>
      </c>
      <c r="C192" s="356"/>
      <c r="D192" s="356"/>
      <c r="E192" s="399">
        <v>2654</v>
      </c>
      <c r="F192" s="356">
        <v>3383</v>
      </c>
      <c r="G192" s="356">
        <f t="shared" si="17"/>
        <v>2654</v>
      </c>
      <c r="H192" s="356">
        <f t="shared" si="18"/>
        <v>3383</v>
      </c>
    </row>
    <row r="193" spans="1:8" s="358" customFormat="1" ht="30" customHeight="1">
      <c r="A193" s="100">
        <v>600313</v>
      </c>
      <c r="B193" s="100" t="s">
        <v>1827</v>
      </c>
      <c r="C193" s="356"/>
      <c r="D193" s="356"/>
      <c r="E193" s="399">
        <v>345</v>
      </c>
      <c r="F193" s="356">
        <v>42</v>
      </c>
      <c r="G193" s="356">
        <f t="shared" si="17"/>
        <v>345</v>
      </c>
      <c r="H193" s="356">
        <f t="shared" si="18"/>
        <v>42</v>
      </c>
    </row>
    <row r="194" spans="1:8" s="358" customFormat="1" ht="30" customHeight="1">
      <c r="A194" s="250" t="s">
        <v>1691</v>
      </c>
      <c r="B194" s="96" t="s">
        <v>1712</v>
      </c>
      <c r="C194" s="356"/>
      <c r="D194" s="356"/>
      <c r="E194" s="399">
        <v>15</v>
      </c>
      <c r="F194" s="356">
        <v>58</v>
      </c>
      <c r="G194" s="356">
        <f t="shared" si="17"/>
        <v>15</v>
      </c>
      <c r="H194" s="356">
        <f t="shared" si="18"/>
        <v>58</v>
      </c>
    </row>
    <row r="195" spans="1:8" s="358" customFormat="1" ht="30" customHeight="1">
      <c r="A195" s="100" t="s">
        <v>1761</v>
      </c>
      <c r="B195" s="320" t="s">
        <v>1762</v>
      </c>
      <c r="C195" s="356"/>
      <c r="D195" s="356"/>
      <c r="E195" s="399">
        <v>70</v>
      </c>
      <c r="F195" s="356">
        <v>232</v>
      </c>
      <c r="G195" s="356">
        <f t="shared" si="17"/>
        <v>70</v>
      </c>
      <c r="H195" s="356">
        <f t="shared" si="18"/>
        <v>232</v>
      </c>
    </row>
    <row r="196" spans="1:8" s="358" customFormat="1" ht="30" customHeight="1">
      <c r="A196" s="100" t="s">
        <v>1828</v>
      </c>
      <c r="B196" s="320" t="s">
        <v>1829</v>
      </c>
      <c r="C196" s="356"/>
      <c r="D196" s="356"/>
      <c r="E196" s="399">
        <v>2530</v>
      </c>
      <c r="F196" s="356">
        <v>5201</v>
      </c>
      <c r="G196" s="356">
        <f t="shared" si="17"/>
        <v>2530</v>
      </c>
      <c r="H196" s="356">
        <f t="shared" si="18"/>
        <v>5201</v>
      </c>
    </row>
    <row r="197" spans="1:8" s="358" customFormat="1" ht="30" customHeight="1">
      <c r="A197" s="250" t="s">
        <v>1693</v>
      </c>
      <c r="B197" s="96" t="s">
        <v>1791</v>
      </c>
      <c r="C197" s="356"/>
      <c r="D197" s="356"/>
      <c r="E197" s="399">
        <v>2654</v>
      </c>
      <c r="F197" s="356">
        <v>5209</v>
      </c>
      <c r="G197" s="356">
        <f t="shared" si="17"/>
        <v>2654</v>
      </c>
      <c r="H197" s="356">
        <f t="shared" si="18"/>
        <v>5209</v>
      </c>
    </row>
    <row r="198" spans="1:8" s="358" customFormat="1" ht="41.25" customHeight="1">
      <c r="A198" s="250" t="s">
        <v>1694</v>
      </c>
      <c r="B198" s="96" t="s">
        <v>1714</v>
      </c>
      <c r="C198" s="356"/>
      <c r="D198" s="356"/>
      <c r="E198" s="399">
        <v>2530</v>
      </c>
      <c r="F198" s="356">
        <v>5228</v>
      </c>
      <c r="G198" s="356">
        <f t="shared" si="17"/>
        <v>2530</v>
      </c>
      <c r="H198" s="356">
        <f t="shared" si="18"/>
        <v>5228</v>
      </c>
    </row>
    <row r="199" spans="1:8" s="358" customFormat="1" ht="30" customHeight="1">
      <c r="A199" s="100" t="s">
        <v>1830</v>
      </c>
      <c r="B199" s="320" t="s">
        <v>1831</v>
      </c>
      <c r="C199" s="356"/>
      <c r="D199" s="356"/>
      <c r="E199" s="399">
        <v>2654</v>
      </c>
      <c r="F199" s="356">
        <v>5279</v>
      </c>
      <c r="G199" s="356">
        <f t="shared" si="17"/>
        <v>2654</v>
      </c>
      <c r="H199" s="356">
        <f t="shared" si="18"/>
        <v>5279</v>
      </c>
    </row>
    <row r="200" spans="1:8" s="358" customFormat="1" ht="30" customHeight="1">
      <c r="A200" s="250" t="s">
        <v>1695</v>
      </c>
      <c r="B200" s="290" t="s">
        <v>1715</v>
      </c>
      <c r="C200" s="356"/>
      <c r="D200" s="356"/>
      <c r="E200" s="399">
        <v>2632</v>
      </c>
      <c r="F200" s="356">
        <v>5267</v>
      </c>
      <c r="G200" s="356">
        <f t="shared" si="17"/>
        <v>2632</v>
      </c>
      <c r="H200" s="356">
        <f t="shared" si="18"/>
        <v>5267</v>
      </c>
    </row>
    <row r="201" spans="1:8" s="358" customFormat="1" ht="30" customHeight="1">
      <c r="A201" s="100" t="s">
        <v>1832</v>
      </c>
      <c r="B201" s="100" t="s">
        <v>1833</v>
      </c>
      <c r="C201" s="356"/>
      <c r="D201" s="356"/>
      <c r="E201" s="399">
        <v>30</v>
      </c>
      <c r="F201" s="356"/>
      <c r="G201" s="356">
        <f t="shared" si="17"/>
        <v>30</v>
      </c>
      <c r="H201" s="356">
        <f t="shared" si="18"/>
        <v>0</v>
      </c>
    </row>
    <row r="202" spans="1:8" s="358" customFormat="1" ht="40.5" customHeight="1">
      <c r="A202" s="100" t="s">
        <v>1834</v>
      </c>
      <c r="B202" s="320" t="s">
        <v>1835</v>
      </c>
      <c r="C202" s="356"/>
      <c r="D202" s="356"/>
      <c r="E202" s="399">
        <v>520</v>
      </c>
      <c r="F202" s="356">
        <v>4273</v>
      </c>
      <c r="G202" s="356">
        <f t="shared" si="17"/>
        <v>520</v>
      </c>
      <c r="H202" s="356">
        <f t="shared" si="18"/>
        <v>4273</v>
      </c>
    </row>
    <row r="203" spans="1:8" s="358" customFormat="1" ht="30" customHeight="1">
      <c r="A203" s="290" t="s">
        <v>1696</v>
      </c>
      <c r="B203" s="290" t="s">
        <v>1716</v>
      </c>
      <c r="C203" s="356"/>
      <c r="D203" s="356"/>
      <c r="E203" s="399">
        <v>15</v>
      </c>
      <c r="F203" s="356">
        <v>28</v>
      </c>
      <c r="G203" s="356">
        <f t="shared" si="17"/>
        <v>15</v>
      </c>
      <c r="H203" s="356">
        <f t="shared" si="18"/>
        <v>28</v>
      </c>
    </row>
    <row r="204" spans="1:8" s="358" customFormat="1" ht="41.25" customHeight="1">
      <c r="A204" s="250" t="s">
        <v>1698</v>
      </c>
      <c r="B204" s="290" t="s">
        <v>1719</v>
      </c>
      <c r="C204" s="356"/>
      <c r="D204" s="356"/>
      <c r="E204" s="399">
        <v>3</v>
      </c>
      <c r="F204" s="356">
        <v>49</v>
      </c>
      <c r="G204" s="356">
        <f t="shared" si="17"/>
        <v>3</v>
      </c>
      <c r="H204" s="356">
        <f t="shared" si="18"/>
        <v>49</v>
      </c>
    </row>
    <row r="205" spans="1:8" s="358" customFormat="1" ht="30" customHeight="1">
      <c r="A205" s="250" t="s">
        <v>1699</v>
      </c>
      <c r="B205" s="320" t="s">
        <v>1720</v>
      </c>
      <c r="C205" s="356"/>
      <c r="D205" s="356"/>
      <c r="E205" s="399">
        <v>150</v>
      </c>
      <c r="F205" s="356">
        <v>211</v>
      </c>
      <c r="G205" s="356">
        <f t="shared" si="17"/>
        <v>150</v>
      </c>
      <c r="H205" s="356">
        <f t="shared" si="18"/>
        <v>211</v>
      </c>
    </row>
    <row r="206" spans="1:8" s="358" customFormat="1" ht="30" customHeight="1">
      <c r="A206" s="250" t="s">
        <v>1700</v>
      </c>
      <c r="B206" s="320" t="s">
        <v>1721</v>
      </c>
      <c r="C206" s="356"/>
      <c r="D206" s="356"/>
      <c r="E206" s="399">
        <v>10</v>
      </c>
      <c r="F206" s="356">
        <v>19</v>
      </c>
      <c r="G206" s="356">
        <f t="shared" si="17"/>
        <v>10</v>
      </c>
      <c r="H206" s="356">
        <f t="shared" si="18"/>
        <v>19</v>
      </c>
    </row>
    <row r="207" spans="1:8" s="358" customFormat="1" ht="30" customHeight="1">
      <c r="A207" s="100" t="s">
        <v>1814</v>
      </c>
      <c r="B207" s="320" t="s">
        <v>1815</v>
      </c>
      <c r="C207" s="356"/>
      <c r="D207" s="356"/>
      <c r="E207" s="399">
        <v>20</v>
      </c>
      <c r="F207" s="356">
        <v>74</v>
      </c>
      <c r="G207" s="356">
        <f t="shared" si="17"/>
        <v>20</v>
      </c>
      <c r="H207" s="356">
        <f t="shared" si="18"/>
        <v>74</v>
      </c>
    </row>
    <row r="208" spans="1:8" s="358" customFormat="1" ht="42.75" customHeight="1">
      <c r="A208" s="250" t="s">
        <v>1701</v>
      </c>
      <c r="B208" s="320" t="s">
        <v>1722</v>
      </c>
      <c r="C208" s="356"/>
      <c r="D208" s="356"/>
      <c r="E208" s="399">
        <v>30</v>
      </c>
      <c r="F208" s="356">
        <v>62</v>
      </c>
      <c r="G208" s="356">
        <f t="shared" si="17"/>
        <v>30</v>
      </c>
      <c r="H208" s="356">
        <f t="shared" si="18"/>
        <v>62</v>
      </c>
    </row>
    <row r="209" spans="1:8" s="358" customFormat="1" ht="30" customHeight="1">
      <c r="A209" s="100" t="s">
        <v>1795</v>
      </c>
      <c r="B209" s="320" t="s">
        <v>1796</v>
      </c>
      <c r="C209" s="356"/>
      <c r="D209" s="356"/>
      <c r="E209" s="399">
        <v>30</v>
      </c>
      <c r="F209" s="356">
        <v>96</v>
      </c>
      <c r="G209" s="356">
        <f t="shared" si="17"/>
        <v>30</v>
      </c>
      <c r="H209" s="356">
        <f t="shared" si="18"/>
        <v>96</v>
      </c>
    </row>
    <row r="210" spans="1:8" s="358" customFormat="1" ht="38.25" customHeight="1">
      <c r="A210" s="250" t="s">
        <v>1702</v>
      </c>
      <c r="B210" s="320" t="s">
        <v>1723</v>
      </c>
      <c r="C210" s="356"/>
      <c r="D210" s="356"/>
      <c r="E210" s="399">
        <v>1500</v>
      </c>
      <c r="F210" s="356">
        <v>2885</v>
      </c>
      <c r="G210" s="356">
        <f t="shared" si="17"/>
        <v>1500</v>
      </c>
      <c r="H210" s="356">
        <f t="shared" si="18"/>
        <v>2885</v>
      </c>
    </row>
    <row r="211" spans="1:8" s="358" customFormat="1" ht="41.25" customHeight="1">
      <c r="A211" s="250" t="s">
        <v>1703</v>
      </c>
      <c r="B211" s="320" t="s">
        <v>1717</v>
      </c>
      <c r="C211" s="356"/>
      <c r="D211" s="356"/>
      <c r="E211" s="399">
        <v>1000</v>
      </c>
      <c r="F211" s="468">
        <v>2041</v>
      </c>
      <c r="G211" s="356">
        <f t="shared" si="17"/>
        <v>1000</v>
      </c>
      <c r="H211" s="356">
        <f t="shared" si="18"/>
        <v>2041</v>
      </c>
    </row>
    <row r="212" spans="1:8" s="358" customFormat="1" ht="30" customHeight="1">
      <c r="A212" s="590" t="s">
        <v>2</v>
      </c>
      <c r="B212" s="591"/>
      <c r="C212" s="477"/>
      <c r="D212" s="477"/>
      <c r="E212" s="478">
        <f>SUM(E172:E211)</f>
        <v>39852</v>
      </c>
      <c r="F212" s="478">
        <f>SUM(F172:F211)</f>
        <v>69360</v>
      </c>
      <c r="G212" s="478">
        <f>SUM(G172:G211)</f>
        <v>39852</v>
      </c>
      <c r="H212" s="478">
        <f>SUM(H172:H211)</f>
        <v>69360</v>
      </c>
    </row>
    <row r="213" spans="1:8" s="358" customFormat="1" ht="30" customHeight="1">
      <c r="A213" s="582" t="s">
        <v>1653</v>
      </c>
      <c r="B213" s="583"/>
      <c r="C213" s="583"/>
      <c r="D213" s="583"/>
      <c r="E213" s="583"/>
      <c r="F213" s="583"/>
      <c r="G213" s="583"/>
      <c r="H213" s="584"/>
    </row>
    <row r="214" spans="1:8" s="358" customFormat="1" ht="30" customHeight="1">
      <c r="A214" s="356"/>
      <c r="B214" s="356" t="s">
        <v>1662</v>
      </c>
      <c r="C214" s="356"/>
      <c r="D214" s="356"/>
      <c r="E214" s="356"/>
      <c r="F214" s="356"/>
      <c r="G214" s="356"/>
      <c r="H214" s="356"/>
    </row>
    <row r="215" spans="1:8" s="358" customFormat="1" ht="30" customHeight="1">
      <c r="A215" s="100" t="s">
        <v>1660</v>
      </c>
      <c r="B215" s="320" t="s">
        <v>1836</v>
      </c>
      <c r="C215" s="356"/>
      <c r="D215" s="356"/>
      <c r="E215" s="399">
        <v>7</v>
      </c>
      <c r="F215" s="356"/>
      <c r="G215" s="356">
        <f>SUM(C215,E215)</f>
        <v>7</v>
      </c>
      <c r="H215" s="356">
        <f>SUM(D215,F215)</f>
        <v>0</v>
      </c>
    </row>
    <row r="216" spans="1:8" s="358" customFormat="1" ht="30" customHeight="1">
      <c r="A216" s="100" t="s">
        <v>1730</v>
      </c>
      <c r="B216" s="320" t="s">
        <v>1731</v>
      </c>
      <c r="C216" s="356"/>
      <c r="D216" s="356"/>
      <c r="E216" s="399">
        <v>5</v>
      </c>
      <c r="F216" s="356">
        <v>26</v>
      </c>
      <c r="G216" s="356">
        <f t="shared" ref="G216:G232" si="19">SUM(C216,E216)</f>
        <v>5</v>
      </c>
      <c r="H216" s="356">
        <f t="shared" ref="H216:H235" si="20">SUM(D216,F216)</f>
        <v>26</v>
      </c>
    </row>
    <row r="217" spans="1:8" s="358" customFormat="1" ht="30" customHeight="1">
      <c r="A217" s="100" t="s">
        <v>1661</v>
      </c>
      <c r="B217" s="320" t="s">
        <v>1675</v>
      </c>
      <c r="C217" s="356"/>
      <c r="D217" s="356"/>
      <c r="E217" s="399">
        <v>30</v>
      </c>
      <c r="F217" s="356">
        <v>41</v>
      </c>
      <c r="G217" s="356">
        <f t="shared" si="19"/>
        <v>30</v>
      </c>
      <c r="H217" s="356">
        <f t="shared" si="20"/>
        <v>41</v>
      </c>
    </row>
    <row r="218" spans="1:8" s="358" customFormat="1" ht="30" customHeight="1">
      <c r="A218" s="100" t="s">
        <v>1663</v>
      </c>
      <c r="B218" s="100" t="s">
        <v>1677</v>
      </c>
      <c r="C218" s="356"/>
      <c r="D218" s="356"/>
      <c r="E218" s="399">
        <v>30</v>
      </c>
      <c r="F218" s="356">
        <v>41</v>
      </c>
      <c r="G218" s="356">
        <f t="shared" si="19"/>
        <v>30</v>
      </c>
      <c r="H218" s="356">
        <f t="shared" si="20"/>
        <v>41</v>
      </c>
    </row>
    <row r="219" spans="1:8" s="358" customFormat="1" ht="37.5" customHeight="1">
      <c r="A219" s="100" t="s">
        <v>1664</v>
      </c>
      <c r="B219" s="238" t="s">
        <v>1676</v>
      </c>
      <c r="C219" s="356"/>
      <c r="D219" s="356"/>
      <c r="E219" s="399">
        <v>236</v>
      </c>
      <c r="F219" s="356">
        <v>122</v>
      </c>
      <c r="G219" s="356">
        <f t="shared" si="19"/>
        <v>236</v>
      </c>
      <c r="H219" s="356">
        <f t="shared" si="20"/>
        <v>122</v>
      </c>
    </row>
    <row r="220" spans="1:8" s="358" customFormat="1" ht="30" customHeight="1">
      <c r="A220" s="100" t="s">
        <v>1804</v>
      </c>
      <c r="B220" s="100" t="s">
        <v>1805</v>
      </c>
      <c r="C220" s="356"/>
      <c r="D220" s="356"/>
      <c r="E220" s="399">
        <v>94</v>
      </c>
      <c r="F220" s="356">
        <v>21</v>
      </c>
      <c r="G220" s="356">
        <f t="shared" si="19"/>
        <v>94</v>
      </c>
      <c r="H220" s="356">
        <f t="shared" si="20"/>
        <v>21</v>
      </c>
    </row>
    <row r="221" spans="1:8" s="358" customFormat="1" ht="30" customHeight="1">
      <c r="A221" s="100" t="s">
        <v>1806</v>
      </c>
      <c r="B221" s="320" t="s">
        <v>1807</v>
      </c>
      <c r="C221" s="356"/>
      <c r="D221" s="356"/>
      <c r="E221" s="399">
        <v>108</v>
      </c>
      <c r="F221" s="356">
        <v>26</v>
      </c>
      <c r="G221" s="356">
        <f t="shared" si="19"/>
        <v>108</v>
      </c>
      <c r="H221" s="356">
        <f t="shared" si="20"/>
        <v>26</v>
      </c>
    </row>
    <row r="222" spans="1:8" s="358" customFormat="1" ht="30" customHeight="1">
      <c r="A222" s="100" t="s">
        <v>1808</v>
      </c>
      <c r="B222" s="100" t="s">
        <v>1809</v>
      </c>
      <c r="C222" s="356"/>
      <c r="D222" s="356"/>
      <c r="E222" s="399">
        <v>30</v>
      </c>
      <c r="F222" s="356">
        <v>1</v>
      </c>
      <c r="G222" s="356">
        <f t="shared" si="19"/>
        <v>30</v>
      </c>
      <c r="H222" s="356">
        <f t="shared" si="20"/>
        <v>1</v>
      </c>
    </row>
    <row r="223" spans="1:8" s="358" customFormat="1" ht="30" customHeight="1">
      <c r="A223" s="100" t="s">
        <v>1665</v>
      </c>
      <c r="B223" s="100" t="s">
        <v>1732</v>
      </c>
      <c r="C223" s="356"/>
      <c r="D223" s="356"/>
      <c r="E223" s="399">
        <v>430</v>
      </c>
      <c r="F223" s="356">
        <v>217</v>
      </c>
      <c r="G223" s="356">
        <f t="shared" si="19"/>
        <v>430</v>
      </c>
      <c r="H223" s="356">
        <f t="shared" si="20"/>
        <v>217</v>
      </c>
    </row>
    <row r="224" spans="1:8" s="358" customFormat="1" ht="30" customHeight="1">
      <c r="A224" s="287" t="s">
        <v>1666</v>
      </c>
      <c r="B224" s="95" t="s">
        <v>1837</v>
      </c>
      <c r="C224" s="356"/>
      <c r="D224" s="356"/>
      <c r="E224" s="399">
        <v>10</v>
      </c>
      <c r="F224" s="356">
        <v>3</v>
      </c>
      <c r="G224" s="356">
        <f t="shared" si="19"/>
        <v>10</v>
      </c>
      <c r="H224" s="356">
        <f t="shared" si="20"/>
        <v>3</v>
      </c>
    </row>
    <row r="225" spans="1:8" s="358" customFormat="1" ht="30" customHeight="1">
      <c r="A225" s="287" t="s">
        <v>1668</v>
      </c>
      <c r="B225" s="95" t="s">
        <v>1680</v>
      </c>
      <c r="C225" s="356"/>
      <c r="D225" s="356"/>
      <c r="E225" s="399">
        <v>233</v>
      </c>
      <c r="F225" s="356">
        <v>116</v>
      </c>
      <c r="G225" s="356">
        <f t="shared" si="19"/>
        <v>233</v>
      </c>
      <c r="H225" s="356">
        <f t="shared" si="20"/>
        <v>116</v>
      </c>
    </row>
    <row r="226" spans="1:8" s="358" customFormat="1" ht="30" customHeight="1">
      <c r="A226" s="100" t="s">
        <v>1740</v>
      </c>
      <c r="B226" s="100" t="s">
        <v>1741</v>
      </c>
      <c r="C226" s="356"/>
      <c r="D226" s="356"/>
      <c r="E226" s="399">
        <v>15</v>
      </c>
      <c r="F226" s="356">
        <v>5</v>
      </c>
      <c r="G226" s="356">
        <f t="shared" si="19"/>
        <v>15</v>
      </c>
      <c r="H226" s="356">
        <f t="shared" si="20"/>
        <v>5</v>
      </c>
    </row>
    <row r="227" spans="1:8" s="358" customFormat="1" ht="30" customHeight="1">
      <c r="A227" s="100" t="s">
        <v>1744</v>
      </c>
      <c r="B227" s="100" t="s">
        <v>1745</v>
      </c>
      <c r="C227" s="356"/>
      <c r="D227" s="356"/>
      <c r="E227" s="399">
        <v>15</v>
      </c>
      <c r="F227" s="356">
        <v>18</v>
      </c>
      <c r="G227" s="356">
        <f t="shared" si="19"/>
        <v>15</v>
      </c>
      <c r="H227" s="356">
        <f t="shared" si="20"/>
        <v>18</v>
      </c>
    </row>
    <row r="228" spans="1:8" s="358" customFormat="1" ht="30" customHeight="1">
      <c r="A228" s="100" t="s">
        <v>1746</v>
      </c>
      <c r="B228" s="100" t="s">
        <v>1747</v>
      </c>
      <c r="C228" s="356"/>
      <c r="D228" s="356"/>
      <c r="E228" s="399">
        <v>15</v>
      </c>
      <c r="F228" s="356">
        <v>18</v>
      </c>
      <c r="G228" s="356">
        <f t="shared" si="19"/>
        <v>15</v>
      </c>
      <c r="H228" s="356">
        <f t="shared" si="20"/>
        <v>18</v>
      </c>
    </row>
    <row r="229" spans="1:8" s="358" customFormat="1" ht="30" customHeight="1">
      <c r="A229" s="100" t="s">
        <v>1752</v>
      </c>
      <c r="B229" s="100" t="s">
        <v>1753</v>
      </c>
      <c r="C229" s="356"/>
      <c r="D229" s="356"/>
      <c r="E229" s="399">
        <v>5</v>
      </c>
      <c r="F229" s="356">
        <v>11</v>
      </c>
      <c r="G229" s="356">
        <f t="shared" si="19"/>
        <v>5</v>
      </c>
      <c r="H229" s="356">
        <f t="shared" si="20"/>
        <v>11</v>
      </c>
    </row>
    <row r="230" spans="1:8" s="358" customFormat="1" ht="30" customHeight="1">
      <c r="A230" s="100" t="s">
        <v>1754</v>
      </c>
      <c r="B230" s="100" t="s">
        <v>1755</v>
      </c>
      <c r="C230" s="356"/>
      <c r="D230" s="356"/>
      <c r="E230" s="399">
        <v>4</v>
      </c>
      <c r="F230" s="356">
        <v>7</v>
      </c>
      <c r="G230" s="356">
        <f t="shared" si="19"/>
        <v>4</v>
      </c>
      <c r="H230" s="356">
        <f t="shared" si="20"/>
        <v>7</v>
      </c>
    </row>
    <row r="231" spans="1:8" s="358" customFormat="1" ht="30" customHeight="1">
      <c r="A231" s="100" t="s">
        <v>1756</v>
      </c>
      <c r="B231" s="100" t="s">
        <v>1757</v>
      </c>
      <c r="C231" s="356"/>
      <c r="D231" s="356"/>
      <c r="E231" s="399">
        <v>5</v>
      </c>
      <c r="F231" s="356">
        <v>11</v>
      </c>
      <c r="G231" s="356">
        <f t="shared" si="19"/>
        <v>5</v>
      </c>
      <c r="H231" s="356">
        <f t="shared" si="20"/>
        <v>11</v>
      </c>
    </row>
    <row r="232" spans="1:8" s="358" customFormat="1" ht="30" customHeight="1">
      <c r="A232" s="100" t="s">
        <v>1758</v>
      </c>
      <c r="B232" s="100" t="s">
        <v>1759</v>
      </c>
      <c r="C232" s="356"/>
      <c r="D232" s="356"/>
      <c r="E232" s="399">
        <v>25</v>
      </c>
      <c r="F232" s="356">
        <v>75</v>
      </c>
      <c r="G232" s="356">
        <f t="shared" si="19"/>
        <v>25</v>
      </c>
      <c r="H232" s="356">
        <f t="shared" si="20"/>
        <v>75</v>
      </c>
    </row>
    <row r="233" spans="1:8" s="385" customFormat="1" ht="30" customHeight="1">
      <c r="A233" s="250" t="s">
        <v>2369</v>
      </c>
      <c r="B233" s="290" t="s">
        <v>2370</v>
      </c>
      <c r="C233" s="289"/>
      <c r="D233" s="289"/>
      <c r="E233" s="240">
        <v>5</v>
      </c>
      <c r="F233" s="240"/>
      <c r="G233" s="142"/>
      <c r="H233" s="142">
        <f t="shared" si="20"/>
        <v>0</v>
      </c>
    </row>
    <row r="234" spans="1:8" s="385" customFormat="1" ht="30" customHeight="1">
      <c r="A234" s="250" t="s">
        <v>2371</v>
      </c>
      <c r="B234" s="290" t="s">
        <v>2373</v>
      </c>
      <c r="C234" s="289"/>
      <c r="D234" s="289"/>
      <c r="E234" s="240">
        <v>5</v>
      </c>
      <c r="F234" s="240"/>
      <c r="G234" s="142"/>
      <c r="H234" s="142">
        <f t="shared" si="20"/>
        <v>0</v>
      </c>
    </row>
    <row r="235" spans="1:8" s="385" customFormat="1" ht="30" customHeight="1">
      <c r="A235" s="250" t="s">
        <v>2372</v>
      </c>
      <c r="B235" s="290" t="s">
        <v>2374</v>
      </c>
      <c r="C235" s="289"/>
      <c r="D235" s="289"/>
      <c r="E235" s="240">
        <v>5</v>
      </c>
      <c r="F235" s="240"/>
      <c r="G235" s="142"/>
      <c r="H235" s="142">
        <f t="shared" si="20"/>
        <v>0</v>
      </c>
    </row>
    <row r="236" spans="1:8" s="358" customFormat="1" ht="30" customHeight="1">
      <c r="A236" s="361"/>
      <c r="B236" s="362" t="s">
        <v>1687</v>
      </c>
      <c r="C236" s="361"/>
      <c r="D236" s="361"/>
      <c r="E236" s="361"/>
      <c r="F236" s="361"/>
      <c r="G236" s="361"/>
      <c r="H236" s="361"/>
    </row>
    <row r="237" spans="1:8" s="358" customFormat="1" ht="30" customHeight="1">
      <c r="A237" s="100" t="s">
        <v>1770</v>
      </c>
      <c r="B237" s="100" t="s">
        <v>1771</v>
      </c>
      <c r="C237" s="356"/>
      <c r="D237" s="356"/>
      <c r="E237" s="399">
        <v>22</v>
      </c>
      <c r="F237" s="356">
        <v>4</v>
      </c>
      <c r="G237" s="356">
        <f>SUM(C237,E237)</f>
        <v>22</v>
      </c>
      <c r="H237" s="356">
        <f>SUM(D237,F237)</f>
        <v>4</v>
      </c>
    </row>
    <row r="238" spans="1:8" s="358" customFormat="1" ht="30" customHeight="1">
      <c r="A238" s="250">
        <v>600030</v>
      </c>
      <c r="B238" s="96" t="s">
        <v>1705</v>
      </c>
      <c r="C238" s="356"/>
      <c r="D238" s="356"/>
      <c r="E238" s="399">
        <v>317</v>
      </c>
      <c r="F238" s="356">
        <v>8</v>
      </c>
      <c r="G238" s="356">
        <f t="shared" ref="G238:G262" si="21">SUM(C238,E238)</f>
        <v>317</v>
      </c>
      <c r="H238" s="356">
        <f t="shared" ref="H238:H262" si="22">SUM(D238,F238)</f>
        <v>8</v>
      </c>
    </row>
    <row r="239" spans="1:8" s="358" customFormat="1" ht="30" customHeight="1">
      <c r="A239" s="100">
        <v>600120</v>
      </c>
      <c r="B239" s="100" t="s">
        <v>1778</v>
      </c>
      <c r="C239" s="356"/>
      <c r="D239" s="356"/>
      <c r="E239" s="399">
        <v>938</v>
      </c>
      <c r="F239" s="356">
        <v>68</v>
      </c>
      <c r="G239" s="356">
        <f t="shared" si="21"/>
        <v>938</v>
      </c>
      <c r="H239" s="356">
        <f t="shared" si="22"/>
        <v>68</v>
      </c>
    </row>
    <row r="240" spans="1:8" s="358" customFormat="1" ht="30" customHeight="1">
      <c r="A240" s="250">
        <v>600124</v>
      </c>
      <c r="B240" s="96" t="s">
        <v>1707</v>
      </c>
      <c r="C240" s="356"/>
      <c r="D240" s="356"/>
      <c r="E240" s="399">
        <v>938</v>
      </c>
      <c r="F240" s="356">
        <v>40</v>
      </c>
      <c r="G240" s="356">
        <f t="shared" si="21"/>
        <v>938</v>
      </c>
      <c r="H240" s="356">
        <f t="shared" si="22"/>
        <v>40</v>
      </c>
    </row>
    <row r="241" spans="1:8" s="358" customFormat="1" ht="30" customHeight="1">
      <c r="A241" s="250">
        <v>600307</v>
      </c>
      <c r="B241" s="96" t="s">
        <v>1708</v>
      </c>
      <c r="C241" s="356"/>
      <c r="D241" s="356"/>
      <c r="E241" s="399">
        <v>938</v>
      </c>
      <c r="F241" s="356">
        <v>68</v>
      </c>
      <c r="G241" s="356">
        <f t="shared" si="21"/>
        <v>938</v>
      </c>
      <c r="H241" s="356">
        <f t="shared" si="22"/>
        <v>68</v>
      </c>
    </row>
    <row r="242" spans="1:8" s="358" customFormat="1" ht="30" customHeight="1">
      <c r="A242" s="250">
        <v>600312</v>
      </c>
      <c r="B242" s="96" t="s">
        <v>1709</v>
      </c>
      <c r="C242" s="356"/>
      <c r="D242" s="356"/>
      <c r="E242" s="399">
        <v>938</v>
      </c>
      <c r="F242" s="356">
        <v>68</v>
      </c>
      <c r="G242" s="356">
        <f t="shared" si="21"/>
        <v>938</v>
      </c>
      <c r="H242" s="356">
        <f t="shared" si="22"/>
        <v>68</v>
      </c>
    </row>
    <row r="243" spans="1:8" s="358" customFormat="1" ht="30" customHeight="1">
      <c r="A243" s="100" t="s">
        <v>1775</v>
      </c>
      <c r="B243" s="100" t="s">
        <v>1779</v>
      </c>
      <c r="C243" s="356"/>
      <c r="D243" s="356"/>
      <c r="E243" s="399">
        <v>22</v>
      </c>
      <c r="F243" s="356">
        <v>5</v>
      </c>
      <c r="G243" s="356">
        <f t="shared" si="21"/>
        <v>22</v>
      </c>
      <c r="H243" s="356">
        <f t="shared" si="22"/>
        <v>5</v>
      </c>
    </row>
    <row r="244" spans="1:8" s="358" customFormat="1" ht="30" customHeight="1">
      <c r="A244" s="250" t="s">
        <v>1690</v>
      </c>
      <c r="B244" s="96" t="s">
        <v>1711</v>
      </c>
      <c r="C244" s="356"/>
      <c r="D244" s="356"/>
      <c r="E244" s="399">
        <v>278</v>
      </c>
      <c r="F244" s="356">
        <v>126</v>
      </c>
      <c r="G244" s="356">
        <f t="shared" si="21"/>
        <v>278</v>
      </c>
      <c r="H244" s="356">
        <f t="shared" si="22"/>
        <v>126</v>
      </c>
    </row>
    <row r="245" spans="1:8" s="358" customFormat="1" ht="30" customHeight="1">
      <c r="A245" s="250" t="s">
        <v>1691</v>
      </c>
      <c r="B245" s="96" t="s">
        <v>1712</v>
      </c>
      <c r="C245" s="356"/>
      <c r="D245" s="356"/>
      <c r="E245" s="399">
        <v>5656</v>
      </c>
      <c r="F245" s="356">
        <v>2280</v>
      </c>
      <c r="G245" s="356">
        <f t="shared" si="21"/>
        <v>5656</v>
      </c>
      <c r="H245" s="356">
        <f t="shared" si="22"/>
        <v>2280</v>
      </c>
    </row>
    <row r="246" spans="1:8" s="358" customFormat="1" ht="30" customHeight="1">
      <c r="A246" s="100" t="s">
        <v>1789</v>
      </c>
      <c r="B246" s="100" t="s">
        <v>1841</v>
      </c>
      <c r="C246" s="356"/>
      <c r="D246" s="356"/>
      <c r="E246" s="399">
        <v>30</v>
      </c>
      <c r="F246" s="356">
        <v>23</v>
      </c>
      <c r="G246" s="356">
        <f t="shared" si="21"/>
        <v>30</v>
      </c>
      <c r="H246" s="356">
        <f t="shared" si="22"/>
        <v>23</v>
      </c>
    </row>
    <row r="247" spans="1:8" s="358" customFormat="1" ht="30" customHeight="1">
      <c r="A247" s="100" t="s">
        <v>1790</v>
      </c>
      <c r="B247" s="100" t="s">
        <v>1842</v>
      </c>
      <c r="C247" s="356"/>
      <c r="D247" s="356"/>
      <c r="E247" s="399">
        <v>8</v>
      </c>
      <c r="F247" s="356">
        <v>10</v>
      </c>
      <c r="G247" s="356">
        <f t="shared" si="21"/>
        <v>8</v>
      </c>
      <c r="H247" s="356">
        <f t="shared" si="22"/>
        <v>10</v>
      </c>
    </row>
    <row r="248" spans="1:8" s="358" customFormat="1" ht="30" customHeight="1">
      <c r="A248" s="250" t="s">
        <v>1692</v>
      </c>
      <c r="B248" s="96" t="s">
        <v>1713</v>
      </c>
      <c r="C248" s="356"/>
      <c r="D248" s="356"/>
      <c r="E248" s="399">
        <v>152</v>
      </c>
      <c r="F248" s="356">
        <v>139</v>
      </c>
      <c r="G248" s="356">
        <f t="shared" si="21"/>
        <v>152</v>
      </c>
      <c r="H248" s="356">
        <f t="shared" si="22"/>
        <v>139</v>
      </c>
    </row>
    <row r="249" spans="1:8" s="358" customFormat="1" ht="30" customHeight="1">
      <c r="A249" s="250" t="s">
        <v>1693</v>
      </c>
      <c r="B249" s="96" t="s">
        <v>1791</v>
      </c>
      <c r="C249" s="356"/>
      <c r="D249" s="356"/>
      <c r="E249" s="399">
        <v>938</v>
      </c>
      <c r="F249" s="356">
        <v>68</v>
      </c>
      <c r="G249" s="356">
        <f t="shared" si="21"/>
        <v>938</v>
      </c>
      <c r="H249" s="356">
        <f t="shared" si="22"/>
        <v>68</v>
      </c>
    </row>
    <row r="250" spans="1:8" s="358" customFormat="1" ht="41.25" customHeight="1">
      <c r="A250" s="250" t="s">
        <v>1694</v>
      </c>
      <c r="B250" s="96" t="s">
        <v>1714</v>
      </c>
      <c r="C250" s="356"/>
      <c r="D250" s="356"/>
      <c r="E250" s="399">
        <v>938</v>
      </c>
      <c r="F250" s="356">
        <v>68</v>
      </c>
      <c r="G250" s="356">
        <f t="shared" si="21"/>
        <v>938</v>
      </c>
      <c r="H250" s="356">
        <f t="shared" si="22"/>
        <v>68</v>
      </c>
    </row>
    <row r="251" spans="1:8" s="358" customFormat="1" ht="30" customHeight="1">
      <c r="A251" s="250" t="s">
        <v>1695</v>
      </c>
      <c r="B251" s="290" t="s">
        <v>1715</v>
      </c>
      <c r="C251" s="356"/>
      <c r="D251" s="356"/>
      <c r="E251" s="399">
        <v>970</v>
      </c>
      <c r="F251" s="356">
        <v>68</v>
      </c>
      <c r="G251" s="356">
        <f t="shared" si="21"/>
        <v>970</v>
      </c>
      <c r="H251" s="356">
        <f t="shared" si="22"/>
        <v>68</v>
      </c>
    </row>
    <row r="252" spans="1:8" s="358" customFormat="1" ht="30" customHeight="1">
      <c r="A252" s="290" t="s">
        <v>1696</v>
      </c>
      <c r="B252" s="290" t="s">
        <v>1716</v>
      </c>
      <c r="C252" s="356"/>
      <c r="D252" s="356"/>
      <c r="E252" s="399">
        <v>20</v>
      </c>
      <c r="F252" s="356">
        <v>157</v>
      </c>
      <c r="G252" s="356">
        <f t="shared" si="21"/>
        <v>20</v>
      </c>
      <c r="H252" s="356">
        <f t="shared" si="22"/>
        <v>157</v>
      </c>
    </row>
    <row r="253" spans="1:8" s="358" customFormat="1" ht="30" customHeight="1">
      <c r="A253" s="101" t="s">
        <v>1697</v>
      </c>
      <c r="B253" s="363" t="s">
        <v>1843</v>
      </c>
      <c r="C253" s="356"/>
      <c r="D253" s="356"/>
      <c r="E253" s="399">
        <v>30</v>
      </c>
      <c r="F253" s="356">
        <v>8</v>
      </c>
      <c r="G253" s="356">
        <f t="shared" si="21"/>
        <v>30</v>
      </c>
      <c r="H253" s="356">
        <f t="shared" si="22"/>
        <v>8</v>
      </c>
    </row>
    <row r="254" spans="1:8" s="358" customFormat="1" ht="42" customHeight="1">
      <c r="A254" s="250" t="s">
        <v>1698</v>
      </c>
      <c r="B254" s="290" t="s">
        <v>1719</v>
      </c>
      <c r="C254" s="356"/>
      <c r="D254" s="356"/>
      <c r="E254" s="399">
        <v>180</v>
      </c>
      <c r="F254" s="356">
        <v>102</v>
      </c>
      <c r="G254" s="356">
        <f t="shared" si="21"/>
        <v>180</v>
      </c>
      <c r="H254" s="356">
        <f t="shared" si="22"/>
        <v>102</v>
      </c>
    </row>
    <row r="255" spans="1:8" s="358" customFormat="1" ht="30" customHeight="1">
      <c r="A255" s="250" t="s">
        <v>1699</v>
      </c>
      <c r="B255" s="320" t="s">
        <v>1720</v>
      </c>
      <c r="C255" s="356"/>
      <c r="D255" s="356"/>
      <c r="E255" s="399">
        <v>860</v>
      </c>
      <c r="F255" s="356">
        <v>518</v>
      </c>
      <c r="G255" s="356">
        <f t="shared" si="21"/>
        <v>860</v>
      </c>
      <c r="H255" s="356">
        <f t="shared" si="22"/>
        <v>518</v>
      </c>
    </row>
    <row r="256" spans="1:8" s="358" customFormat="1" ht="30" customHeight="1">
      <c r="A256" s="250" t="s">
        <v>1700</v>
      </c>
      <c r="B256" s="320" t="s">
        <v>1721</v>
      </c>
      <c r="C256" s="356"/>
      <c r="D256" s="356"/>
      <c r="E256" s="399">
        <v>550</v>
      </c>
      <c r="F256" s="356">
        <v>560</v>
      </c>
      <c r="G256" s="356">
        <f t="shared" si="21"/>
        <v>550</v>
      </c>
      <c r="H256" s="356">
        <f t="shared" si="22"/>
        <v>560</v>
      </c>
    </row>
    <row r="257" spans="1:8" s="358" customFormat="1" ht="30" customHeight="1">
      <c r="A257" s="100" t="s">
        <v>1794</v>
      </c>
      <c r="B257" s="320" t="s">
        <v>2446</v>
      </c>
      <c r="C257" s="356"/>
      <c r="D257" s="356"/>
      <c r="E257" s="399">
        <v>52</v>
      </c>
      <c r="F257" s="356">
        <v>112</v>
      </c>
      <c r="G257" s="356">
        <f t="shared" si="21"/>
        <v>52</v>
      </c>
      <c r="H257" s="356">
        <f t="shared" si="22"/>
        <v>112</v>
      </c>
    </row>
    <row r="258" spans="1:8" s="358" customFormat="1" ht="30" customHeight="1">
      <c r="A258" s="100" t="s">
        <v>1814</v>
      </c>
      <c r="B258" s="320" t="s">
        <v>1815</v>
      </c>
      <c r="C258" s="356"/>
      <c r="D258" s="356"/>
      <c r="E258" s="399">
        <v>1426</v>
      </c>
      <c r="F258" s="356">
        <v>826</v>
      </c>
      <c r="G258" s="356">
        <f t="shared" si="21"/>
        <v>1426</v>
      </c>
      <c r="H258" s="356">
        <f t="shared" si="22"/>
        <v>826</v>
      </c>
    </row>
    <row r="259" spans="1:8" s="358" customFormat="1" ht="41.25" customHeight="1">
      <c r="A259" s="250" t="s">
        <v>1701</v>
      </c>
      <c r="B259" s="320" t="s">
        <v>1722</v>
      </c>
      <c r="C259" s="356"/>
      <c r="D259" s="356"/>
      <c r="E259" s="399">
        <v>1045</v>
      </c>
      <c r="F259" s="356">
        <v>674</v>
      </c>
      <c r="G259" s="356">
        <f t="shared" si="21"/>
        <v>1045</v>
      </c>
      <c r="H259" s="356">
        <f t="shared" si="22"/>
        <v>674</v>
      </c>
    </row>
    <row r="260" spans="1:8" s="358" customFormat="1" ht="41.25" customHeight="1">
      <c r="A260" s="250" t="s">
        <v>1702</v>
      </c>
      <c r="B260" s="320" t="s">
        <v>1723</v>
      </c>
      <c r="C260" s="356"/>
      <c r="D260" s="356"/>
      <c r="E260" s="399">
        <v>100</v>
      </c>
      <c r="F260" s="356">
        <v>353</v>
      </c>
      <c r="G260" s="356">
        <f t="shared" si="21"/>
        <v>100</v>
      </c>
      <c r="H260" s="356">
        <f t="shared" si="22"/>
        <v>353</v>
      </c>
    </row>
    <row r="261" spans="1:8" s="358" customFormat="1" ht="41.25" customHeight="1">
      <c r="A261" s="250" t="s">
        <v>1703</v>
      </c>
      <c r="B261" s="320" t="s">
        <v>2215</v>
      </c>
      <c r="C261" s="356"/>
      <c r="D261" s="356"/>
      <c r="E261" s="399">
        <v>2750</v>
      </c>
      <c r="F261" s="356">
        <v>3129</v>
      </c>
      <c r="G261" s="356">
        <f t="shared" si="21"/>
        <v>2750</v>
      </c>
      <c r="H261" s="356">
        <f t="shared" si="22"/>
        <v>3129</v>
      </c>
    </row>
    <row r="262" spans="1:8" s="358" customFormat="1" ht="41.25" customHeight="1">
      <c r="A262" s="101" t="s">
        <v>1802</v>
      </c>
      <c r="B262" s="320" t="s">
        <v>1803</v>
      </c>
      <c r="C262" s="356"/>
      <c r="D262" s="356"/>
      <c r="E262" s="399">
        <v>500</v>
      </c>
      <c r="F262" s="356">
        <v>158</v>
      </c>
      <c r="G262" s="356">
        <f t="shared" si="21"/>
        <v>500</v>
      </c>
      <c r="H262" s="356">
        <f t="shared" si="22"/>
        <v>158</v>
      </c>
    </row>
    <row r="263" spans="1:8" s="358" customFormat="1" ht="30" customHeight="1">
      <c r="A263" s="480"/>
      <c r="B263" s="481" t="s">
        <v>2</v>
      </c>
      <c r="C263" s="480"/>
      <c r="D263" s="480"/>
      <c r="E263" s="481">
        <f>SUM(E215:E262)</f>
        <v>21908</v>
      </c>
      <c r="F263" s="481">
        <f>SUM(F215:F262)</f>
        <v>10399</v>
      </c>
      <c r="G263" s="481">
        <f>SUM(G215:G262)</f>
        <v>21893</v>
      </c>
      <c r="H263" s="481">
        <f>SUM(H215:H262)</f>
        <v>10399</v>
      </c>
    </row>
    <row r="264" spans="1:8" s="358" customFormat="1" ht="30" customHeight="1">
      <c r="A264" s="592" t="s">
        <v>2</v>
      </c>
      <c r="B264" s="593"/>
      <c r="C264" s="482">
        <f>C263+C212+C170+C137+C52</f>
        <v>13736</v>
      </c>
      <c r="D264" s="482">
        <f>D263+D212+D170+D137+D52</f>
        <v>10969</v>
      </c>
      <c r="E264" s="482">
        <f>E263+E212+E170+E137+E52</f>
        <v>554481</v>
      </c>
      <c r="F264" s="482">
        <f>F263+F212+F170+F137+F52</f>
        <v>665741</v>
      </c>
      <c r="G264" s="482">
        <f>C264+E264</f>
        <v>568217</v>
      </c>
      <c r="H264" s="482">
        <f>D264+F264</f>
        <v>676710</v>
      </c>
    </row>
  </sheetData>
  <mergeCells count="20">
    <mergeCell ref="A264:B264"/>
    <mergeCell ref="C2:H2"/>
    <mergeCell ref="C3:H3"/>
    <mergeCell ref="C4:H4"/>
    <mergeCell ref="C5:H5"/>
    <mergeCell ref="C1:H1"/>
    <mergeCell ref="A53:H53"/>
    <mergeCell ref="A138:H138"/>
    <mergeCell ref="A171:H171"/>
    <mergeCell ref="A213:H213"/>
    <mergeCell ref="A9:H9"/>
    <mergeCell ref="A137:B137"/>
    <mergeCell ref="A52:B52"/>
    <mergeCell ref="A170:B170"/>
    <mergeCell ref="A212:B212"/>
    <mergeCell ref="A7:A8"/>
    <mergeCell ref="B7:B8"/>
    <mergeCell ref="C7:D7"/>
    <mergeCell ref="E7:F7"/>
    <mergeCell ref="G7:H7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32"/>
  <sheetViews>
    <sheetView topLeftCell="A19" zoomScaleSheetLayoutView="100" workbookViewId="0">
      <selection activeCell="D87" sqref="D87"/>
    </sheetView>
  </sheetViews>
  <sheetFormatPr defaultRowHeight="12.75"/>
  <cols>
    <col min="1" max="1" width="13.140625" style="43" customWidth="1"/>
    <col min="2" max="2" width="38.7109375" style="43" customWidth="1"/>
    <col min="3" max="3" width="10.28515625" style="43" customWidth="1"/>
    <col min="4" max="5" width="8.5703125" style="43" customWidth="1"/>
    <col min="6" max="6" width="8.28515625" style="43" customWidth="1"/>
    <col min="7" max="9" width="8.42578125" style="43" customWidth="1"/>
    <col min="10" max="16384" width="9.140625" style="43"/>
  </cols>
  <sheetData>
    <row r="1" spans="1:9">
      <c r="A1" s="134"/>
      <c r="B1" s="394" t="s">
        <v>123</v>
      </c>
      <c r="C1" s="532" t="str">
        <f>'Kadar.ode.'!C1</f>
        <v>Специјална болница за неспецифичне плућне болести "Сокобања" - Сокобања</v>
      </c>
      <c r="D1" s="533"/>
      <c r="E1" s="533"/>
      <c r="F1" s="533"/>
      <c r="G1" s="533"/>
      <c r="H1" s="533"/>
      <c r="I1" s="534"/>
    </row>
    <row r="2" spans="1:9">
      <c r="A2" s="134"/>
      <c r="B2" s="394" t="s">
        <v>124</v>
      </c>
      <c r="C2" s="532">
        <f>'Kadar.ode.'!C2</f>
        <v>7248261</v>
      </c>
      <c r="D2" s="533"/>
      <c r="E2" s="533"/>
      <c r="F2" s="533"/>
      <c r="G2" s="533"/>
      <c r="H2" s="533"/>
      <c r="I2" s="534"/>
    </row>
    <row r="3" spans="1:9">
      <c r="A3" s="134"/>
      <c r="B3" s="394"/>
      <c r="C3" s="555"/>
      <c r="D3" s="556"/>
      <c r="E3" s="556"/>
      <c r="F3" s="556"/>
      <c r="G3" s="556"/>
      <c r="H3" s="556"/>
      <c r="I3" s="557"/>
    </row>
    <row r="4" spans="1:9" s="102" customFormat="1" ht="14.25">
      <c r="A4" s="134"/>
      <c r="B4" s="394" t="s">
        <v>1851</v>
      </c>
      <c r="C4" s="538" t="s">
        <v>1616</v>
      </c>
      <c r="D4" s="539"/>
      <c r="E4" s="539"/>
      <c r="F4" s="539"/>
      <c r="G4" s="539"/>
      <c r="H4" s="539"/>
      <c r="I4" s="540"/>
    </row>
    <row r="5" spans="1:9" ht="10.5" customHeight="1">
      <c r="A5" s="94"/>
      <c r="B5" s="93"/>
      <c r="E5" s="93"/>
      <c r="F5" s="98"/>
      <c r="G5" s="98"/>
      <c r="H5" s="98"/>
      <c r="I5" s="98"/>
    </row>
    <row r="6" spans="1:9" ht="81" customHeight="1">
      <c r="A6" s="567" t="s">
        <v>47</v>
      </c>
      <c r="B6" s="565" t="s">
        <v>162</v>
      </c>
      <c r="C6" s="561" t="s">
        <v>1617</v>
      </c>
      <c r="D6" s="562"/>
      <c r="E6" s="561" t="s">
        <v>1618</v>
      </c>
      <c r="F6" s="562"/>
      <c r="G6" s="561" t="s">
        <v>1619</v>
      </c>
      <c r="H6" s="562"/>
    </row>
    <row r="7" spans="1:9" ht="45.75" customHeight="1" thickBot="1">
      <c r="A7" s="568"/>
      <c r="B7" s="566"/>
      <c r="C7" s="236" t="s">
        <v>2445</v>
      </c>
      <c r="D7" s="236" t="s">
        <v>2440</v>
      </c>
      <c r="E7" s="236" t="s">
        <v>2445</v>
      </c>
      <c r="F7" s="236" t="s">
        <v>2440</v>
      </c>
      <c r="G7" s="236" t="s">
        <v>2445</v>
      </c>
      <c r="H7" s="236" t="s">
        <v>2440</v>
      </c>
    </row>
    <row r="8" spans="1:9" s="44" customFormat="1" ht="30" customHeight="1" thickTop="1">
      <c r="A8" s="170" t="s">
        <v>1853</v>
      </c>
      <c r="B8" s="104"/>
      <c r="C8" s="103"/>
      <c r="D8" s="103"/>
      <c r="E8" s="103"/>
      <c r="F8" s="103"/>
      <c r="G8" s="103"/>
      <c r="H8" s="103"/>
    </row>
    <row r="9" spans="1:9" s="44" customFormat="1" ht="30" customHeight="1">
      <c r="A9" s="171" t="s">
        <v>163</v>
      </c>
      <c r="B9" s="105"/>
      <c r="C9" s="323">
        <v>1100</v>
      </c>
      <c r="D9" s="323">
        <v>2093</v>
      </c>
      <c r="E9" s="323">
        <v>1322</v>
      </c>
      <c r="F9" s="323">
        <v>1132</v>
      </c>
      <c r="G9" s="323">
        <f>SUM(C9,E9)</f>
        <v>2422</v>
      </c>
      <c r="H9" s="323">
        <f>SUM(D9,F9)</f>
        <v>3225</v>
      </c>
    </row>
    <row r="10" spans="1:9" s="44" customFormat="1" ht="30" customHeight="1">
      <c r="A10" s="172" t="s">
        <v>164</v>
      </c>
      <c r="B10" s="107"/>
      <c r="C10" s="323">
        <f>SUM(C11:C64)</f>
        <v>1120</v>
      </c>
      <c r="D10" s="323">
        <f>SUM(D11:D64)</f>
        <v>2082</v>
      </c>
      <c r="E10" s="323">
        <f t="shared" ref="E10:H10" si="0">SUM(E11:E64)</f>
        <v>1581</v>
      </c>
      <c r="F10" s="323">
        <f t="shared" si="0"/>
        <v>1269</v>
      </c>
      <c r="G10" s="323">
        <f t="shared" si="0"/>
        <v>2701</v>
      </c>
      <c r="H10" s="323">
        <f t="shared" si="0"/>
        <v>3351</v>
      </c>
    </row>
    <row r="11" spans="1:9" s="44" customFormat="1" ht="30" customHeight="1">
      <c r="A11" s="324" t="s">
        <v>1905</v>
      </c>
      <c r="B11" s="325" t="s">
        <v>1906</v>
      </c>
      <c r="C11" s="399"/>
      <c r="D11" s="323"/>
      <c r="E11" s="399">
        <v>2</v>
      </c>
      <c r="F11" s="323">
        <v>1</v>
      </c>
      <c r="G11" s="323">
        <f>SUM(C11,E11)</f>
        <v>2</v>
      </c>
      <c r="H11" s="323">
        <f>SUM(D11,F11)</f>
        <v>1</v>
      </c>
    </row>
    <row r="12" spans="1:9" s="44" customFormat="1" ht="30" customHeight="1">
      <c r="A12" s="324" t="s">
        <v>2178</v>
      </c>
      <c r="B12" s="325" t="s">
        <v>2210</v>
      </c>
      <c r="C12" s="399">
        <v>5</v>
      </c>
      <c r="D12" s="323">
        <v>1</v>
      </c>
      <c r="E12" s="399"/>
      <c r="F12" s="323"/>
      <c r="G12" s="323">
        <f t="shared" ref="G12:G64" si="1">SUM(C12,E12)</f>
        <v>5</v>
      </c>
      <c r="H12" s="323">
        <f t="shared" ref="H12:H64" si="2">SUM(D12,F12)</f>
        <v>1</v>
      </c>
    </row>
    <row r="13" spans="1:9" s="44" customFormat="1" ht="30" customHeight="1">
      <c r="A13" s="324">
        <v>57506001</v>
      </c>
      <c r="B13" s="325" t="s">
        <v>1907</v>
      </c>
      <c r="C13" s="399">
        <v>5</v>
      </c>
      <c r="D13" s="323">
        <v>1</v>
      </c>
      <c r="E13" s="399"/>
      <c r="F13" s="323"/>
      <c r="G13" s="323">
        <f t="shared" si="1"/>
        <v>5</v>
      </c>
      <c r="H13" s="323">
        <f t="shared" si="2"/>
        <v>1</v>
      </c>
    </row>
    <row r="14" spans="1:9" s="44" customFormat="1" ht="30" customHeight="1">
      <c r="A14" s="324" t="s">
        <v>1908</v>
      </c>
      <c r="B14" s="325" t="s">
        <v>1909</v>
      </c>
      <c r="C14" s="399"/>
      <c r="D14" s="323"/>
      <c r="E14" s="399">
        <v>1</v>
      </c>
      <c r="F14" s="323"/>
      <c r="G14" s="323">
        <f t="shared" si="1"/>
        <v>1</v>
      </c>
      <c r="H14" s="323">
        <f t="shared" si="2"/>
        <v>0</v>
      </c>
    </row>
    <row r="15" spans="1:9" s="44" customFormat="1" ht="30" customHeight="1">
      <c r="A15" s="324" t="s">
        <v>2180</v>
      </c>
      <c r="B15" s="325" t="s">
        <v>1909</v>
      </c>
      <c r="C15" s="399">
        <v>15</v>
      </c>
      <c r="D15" s="323">
        <v>19</v>
      </c>
      <c r="E15" s="399"/>
      <c r="F15" s="323"/>
      <c r="G15" s="323">
        <f t="shared" si="1"/>
        <v>15</v>
      </c>
      <c r="H15" s="323">
        <f t="shared" si="2"/>
        <v>19</v>
      </c>
    </row>
    <row r="16" spans="1:9" s="44" customFormat="1" ht="30" customHeight="1">
      <c r="A16" s="324">
        <v>57506011</v>
      </c>
      <c r="B16" s="325" t="s">
        <v>2200</v>
      </c>
      <c r="C16" s="399">
        <v>15</v>
      </c>
      <c r="D16" s="323">
        <v>19</v>
      </c>
      <c r="E16" s="399"/>
      <c r="F16" s="323"/>
      <c r="G16" s="323">
        <f t="shared" si="1"/>
        <v>15</v>
      </c>
      <c r="H16" s="323">
        <f t="shared" si="2"/>
        <v>19</v>
      </c>
    </row>
    <row r="17" spans="1:8" s="44" customFormat="1" ht="30" customHeight="1">
      <c r="A17" s="324" t="s">
        <v>1911</v>
      </c>
      <c r="B17" s="326" t="s">
        <v>1912</v>
      </c>
      <c r="C17" s="399"/>
      <c r="D17" s="323">
        <v>1</v>
      </c>
      <c r="E17" s="399">
        <v>2</v>
      </c>
      <c r="F17" s="323"/>
      <c r="G17" s="323">
        <f t="shared" si="1"/>
        <v>2</v>
      </c>
      <c r="H17" s="323">
        <f t="shared" si="2"/>
        <v>1</v>
      </c>
    </row>
    <row r="18" spans="1:8" s="44" customFormat="1" ht="30" customHeight="1">
      <c r="A18" s="324" t="s">
        <v>2181</v>
      </c>
      <c r="B18" s="326" t="s">
        <v>1912</v>
      </c>
      <c r="C18" s="399">
        <v>5</v>
      </c>
      <c r="D18" s="323">
        <v>48</v>
      </c>
      <c r="E18" s="399"/>
      <c r="F18" s="323"/>
      <c r="G18" s="323">
        <f t="shared" si="1"/>
        <v>5</v>
      </c>
      <c r="H18" s="323">
        <f t="shared" si="2"/>
        <v>48</v>
      </c>
    </row>
    <row r="19" spans="1:8" s="44" customFormat="1" ht="30" customHeight="1">
      <c r="A19" s="324">
        <v>57512031</v>
      </c>
      <c r="B19" s="326" t="s">
        <v>1913</v>
      </c>
      <c r="C19" s="399">
        <v>5</v>
      </c>
      <c r="D19" s="323">
        <v>51</v>
      </c>
      <c r="E19" s="399"/>
      <c r="F19" s="323"/>
      <c r="G19" s="323">
        <f t="shared" si="1"/>
        <v>5</v>
      </c>
      <c r="H19" s="323">
        <f t="shared" si="2"/>
        <v>51</v>
      </c>
    </row>
    <row r="20" spans="1:8" s="44" customFormat="1" ht="30" customHeight="1">
      <c r="A20" s="324" t="s">
        <v>1914</v>
      </c>
      <c r="B20" s="325" t="s">
        <v>1915</v>
      </c>
      <c r="C20" s="399"/>
      <c r="D20" s="323"/>
      <c r="E20" s="399">
        <v>1</v>
      </c>
      <c r="F20" s="323"/>
      <c r="G20" s="323">
        <f t="shared" si="1"/>
        <v>1</v>
      </c>
      <c r="H20" s="323">
        <f t="shared" si="2"/>
        <v>0</v>
      </c>
    </row>
    <row r="21" spans="1:8" s="44" customFormat="1" ht="30" customHeight="1">
      <c r="A21" s="324" t="s">
        <v>2182</v>
      </c>
      <c r="B21" s="325" t="s">
        <v>1915</v>
      </c>
      <c r="C21" s="399">
        <v>10</v>
      </c>
      <c r="D21" s="323">
        <v>2</v>
      </c>
      <c r="E21" s="399"/>
      <c r="F21" s="323"/>
      <c r="G21" s="323">
        <f t="shared" si="1"/>
        <v>10</v>
      </c>
      <c r="H21" s="323">
        <f t="shared" si="2"/>
        <v>2</v>
      </c>
    </row>
    <row r="22" spans="1:8" s="44" customFormat="1" ht="30" customHeight="1">
      <c r="A22" s="324">
        <v>57518001</v>
      </c>
      <c r="B22" s="325" t="s">
        <v>2201</v>
      </c>
      <c r="C22" s="399">
        <v>10</v>
      </c>
      <c r="D22" s="323">
        <v>2</v>
      </c>
      <c r="E22" s="399"/>
      <c r="F22" s="323"/>
      <c r="G22" s="323">
        <f t="shared" si="1"/>
        <v>10</v>
      </c>
      <c r="H22" s="323">
        <f t="shared" si="2"/>
        <v>2</v>
      </c>
    </row>
    <row r="23" spans="1:8" s="44" customFormat="1" ht="30" customHeight="1">
      <c r="A23" s="324" t="s">
        <v>1917</v>
      </c>
      <c r="B23" s="325" t="s">
        <v>1918</v>
      </c>
      <c r="C23" s="399"/>
      <c r="D23" s="323">
        <v>2</v>
      </c>
      <c r="E23" s="399">
        <v>2</v>
      </c>
      <c r="F23" s="323">
        <v>4</v>
      </c>
      <c r="G23" s="323">
        <f t="shared" si="1"/>
        <v>2</v>
      </c>
      <c r="H23" s="323">
        <f t="shared" si="2"/>
        <v>6</v>
      </c>
    </row>
    <row r="24" spans="1:8" s="44" customFormat="1" ht="30" customHeight="1">
      <c r="A24" s="324" t="s">
        <v>2183</v>
      </c>
      <c r="B24" s="325" t="s">
        <v>1918</v>
      </c>
      <c r="C24" s="399">
        <v>50</v>
      </c>
      <c r="D24" s="323">
        <v>85</v>
      </c>
      <c r="E24" s="399"/>
      <c r="F24" s="323"/>
      <c r="G24" s="323">
        <f t="shared" si="1"/>
        <v>50</v>
      </c>
      <c r="H24" s="323">
        <f t="shared" si="2"/>
        <v>85</v>
      </c>
    </row>
    <row r="25" spans="1:8" s="44" customFormat="1" ht="30" customHeight="1">
      <c r="A25" s="324">
        <v>57518011</v>
      </c>
      <c r="B25" s="325" t="s">
        <v>2202</v>
      </c>
      <c r="C25" s="399">
        <v>50</v>
      </c>
      <c r="D25" s="323">
        <v>85</v>
      </c>
      <c r="E25" s="399"/>
      <c r="F25" s="323"/>
      <c r="G25" s="323">
        <f t="shared" si="1"/>
        <v>50</v>
      </c>
      <c r="H25" s="323">
        <f t="shared" si="2"/>
        <v>85</v>
      </c>
    </row>
    <row r="26" spans="1:8" s="44" customFormat="1" ht="30" customHeight="1">
      <c r="A26" s="324" t="s">
        <v>1920</v>
      </c>
      <c r="B26" s="325" t="s">
        <v>1921</v>
      </c>
      <c r="C26" s="399"/>
      <c r="D26" s="323">
        <v>1</v>
      </c>
      <c r="E26" s="399">
        <v>2</v>
      </c>
      <c r="F26" s="323"/>
      <c r="G26" s="323">
        <f t="shared" si="1"/>
        <v>2</v>
      </c>
      <c r="H26" s="323">
        <f t="shared" si="2"/>
        <v>1</v>
      </c>
    </row>
    <row r="27" spans="1:8" s="44" customFormat="1" ht="30" customHeight="1">
      <c r="A27" s="324" t="s">
        <v>2184</v>
      </c>
      <c r="B27" s="325" t="s">
        <v>1921</v>
      </c>
      <c r="C27" s="399">
        <v>21</v>
      </c>
      <c r="D27" s="323">
        <v>13</v>
      </c>
      <c r="E27" s="399"/>
      <c r="F27" s="323"/>
      <c r="G27" s="323">
        <f t="shared" si="1"/>
        <v>21</v>
      </c>
      <c r="H27" s="323">
        <f t="shared" si="2"/>
        <v>13</v>
      </c>
    </row>
    <row r="28" spans="1:8" s="44" customFormat="1" ht="30" customHeight="1">
      <c r="A28" s="324">
        <v>57518031</v>
      </c>
      <c r="B28" s="325" t="s">
        <v>2203</v>
      </c>
      <c r="C28" s="399">
        <v>21</v>
      </c>
      <c r="D28" s="323">
        <v>14</v>
      </c>
      <c r="E28" s="399"/>
      <c r="F28" s="323"/>
      <c r="G28" s="323">
        <f t="shared" si="1"/>
        <v>21</v>
      </c>
      <c r="H28" s="323">
        <f t="shared" si="2"/>
        <v>14</v>
      </c>
    </row>
    <row r="29" spans="1:8" s="44" customFormat="1" ht="30" customHeight="1">
      <c r="A29" s="324" t="s">
        <v>1923</v>
      </c>
      <c r="B29" s="325" t="s">
        <v>1924</v>
      </c>
      <c r="C29" s="399"/>
      <c r="D29" s="323">
        <v>1</v>
      </c>
      <c r="E29" s="399">
        <v>1</v>
      </c>
      <c r="F29" s="323">
        <v>1</v>
      </c>
      <c r="G29" s="323">
        <f t="shared" si="1"/>
        <v>1</v>
      </c>
      <c r="H29" s="323">
        <f t="shared" si="2"/>
        <v>2</v>
      </c>
    </row>
    <row r="30" spans="1:8" s="44" customFormat="1" ht="30" customHeight="1">
      <c r="A30" s="324" t="s">
        <v>2185</v>
      </c>
      <c r="B30" s="325" t="s">
        <v>1924</v>
      </c>
      <c r="C30" s="399">
        <v>19</v>
      </c>
      <c r="D30" s="323">
        <v>35</v>
      </c>
      <c r="E30" s="399"/>
      <c r="F30" s="323"/>
      <c r="G30" s="323">
        <f t="shared" si="1"/>
        <v>19</v>
      </c>
      <c r="H30" s="323">
        <f t="shared" si="2"/>
        <v>35</v>
      </c>
    </row>
    <row r="31" spans="1:8" s="44" customFormat="1" ht="30" customHeight="1">
      <c r="A31" s="324">
        <v>57518041</v>
      </c>
      <c r="B31" s="325" t="s">
        <v>2204</v>
      </c>
      <c r="C31" s="399">
        <v>19</v>
      </c>
      <c r="D31" s="323">
        <v>34</v>
      </c>
      <c r="E31" s="399"/>
      <c r="F31" s="323"/>
      <c r="G31" s="323">
        <f t="shared" si="1"/>
        <v>19</v>
      </c>
      <c r="H31" s="323">
        <f t="shared" si="2"/>
        <v>34</v>
      </c>
    </row>
    <row r="32" spans="1:8" s="44" customFormat="1" ht="30" customHeight="1">
      <c r="A32" s="324" t="s">
        <v>1926</v>
      </c>
      <c r="B32" s="326" t="s">
        <v>1927</v>
      </c>
      <c r="C32" s="399"/>
      <c r="D32" s="323"/>
      <c r="E32" s="399">
        <v>2</v>
      </c>
      <c r="F32" s="323">
        <v>4</v>
      </c>
      <c r="G32" s="323">
        <f t="shared" si="1"/>
        <v>2</v>
      </c>
      <c r="H32" s="323">
        <f t="shared" si="2"/>
        <v>4</v>
      </c>
    </row>
    <row r="33" spans="1:8" s="44" customFormat="1" ht="30" customHeight="1">
      <c r="A33" s="324" t="s">
        <v>2186</v>
      </c>
      <c r="B33" s="326" t="s">
        <v>1927</v>
      </c>
      <c r="C33" s="399">
        <v>23</v>
      </c>
      <c r="D33" s="323">
        <v>33</v>
      </c>
      <c r="E33" s="399"/>
      <c r="F33" s="323"/>
      <c r="G33" s="323">
        <f t="shared" si="1"/>
        <v>23</v>
      </c>
      <c r="H33" s="323">
        <f t="shared" si="2"/>
        <v>33</v>
      </c>
    </row>
    <row r="34" spans="1:8" s="44" customFormat="1" ht="30" customHeight="1">
      <c r="A34" s="324">
        <v>57700001</v>
      </c>
      <c r="B34" s="326" t="s">
        <v>2205</v>
      </c>
      <c r="C34" s="399">
        <v>23</v>
      </c>
      <c r="D34" s="323">
        <v>29</v>
      </c>
      <c r="E34" s="399"/>
      <c r="F34" s="323"/>
      <c r="G34" s="323">
        <f t="shared" si="1"/>
        <v>23</v>
      </c>
      <c r="H34" s="323">
        <f t="shared" si="2"/>
        <v>29</v>
      </c>
    </row>
    <row r="35" spans="1:8" s="44" customFormat="1" ht="30" customHeight="1">
      <c r="A35" s="324" t="s">
        <v>1929</v>
      </c>
      <c r="B35" s="325" t="s">
        <v>1930</v>
      </c>
      <c r="C35" s="399"/>
      <c r="D35" s="323"/>
      <c r="E35" s="399">
        <v>25</v>
      </c>
      <c r="F35" s="323">
        <v>7</v>
      </c>
      <c r="G35" s="323">
        <f t="shared" si="1"/>
        <v>25</v>
      </c>
      <c r="H35" s="323">
        <f t="shared" si="2"/>
        <v>7</v>
      </c>
    </row>
    <row r="36" spans="1:8" s="44" customFormat="1" ht="30" customHeight="1">
      <c r="A36" s="324" t="s">
        <v>2187</v>
      </c>
      <c r="B36" s="325" t="s">
        <v>1930</v>
      </c>
      <c r="C36" s="399">
        <v>15</v>
      </c>
      <c r="D36" s="323"/>
      <c r="E36" s="399"/>
      <c r="F36" s="323"/>
      <c r="G36" s="323">
        <f t="shared" si="1"/>
        <v>15</v>
      </c>
      <c r="H36" s="323">
        <f t="shared" si="2"/>
        <v>0</v>
      </c>
    </row>
    <row r="37" spans="1:8" s="44" customFormat="1" ht="30" customHeight="1">
      <c r="A37" s="324">
        <v>57712001</v>
      </c>
      <c r="B37" s="325" t="s">
        <v>1931</v>
      </c>
      <c r="C37" s="399">
        <v>15</v>
      </c>
      <c r="D37" s="323">
        <v>29</v>
      </c>
      <c r="E37" s="399"/>
      <c r="F37" s="323"/>
      <c r="G37" s="323">
        <f t="shared" si="1"/>
        <v>15</v>
      </c>
      <c r="H37" s="323">
        <f t="shared" si="2"/>
        <v>29</v>
      </c>
    </row>
    <row r="38" spans="1:8" s="44" customFormat="1" ht="30" customHeight="1">
      <c r="A38" s="324" t="s">
        <v>1932</v>
      </c>
      <c r="B38" s="325" t="s">
        <v>2211</v>
      </c>
      <c r="C38" s="399"/>
      <c r="D38" s="323">
        <v>1</v>
      </c>
      <c r="E38" s="399">
        <v>1</v>
      </c>
      <c r="F38" s="323"/>
      <c r="G38" s="323">
        <f t="shared" si="1"/>
        <v>1</v>
      </c>
      <c r="H38" s="323">
        <f t="shared" si="2"/>
        <v>1</v>
      </c>
    </row>
    <row r="39" spans="1:8" s="44" customFormat="1" ht="30" customHeight="1">
      <c r="A39" s="324" t="s">
        <v>2188</v>
      </c>
      <c r="B39" s="325" t="s">
        <v>2211</v>
      </c>
      <c r="C39" s="399">
        <v>28</v>
      </c>
      <c r="D39" s="323">
        <v>70</v>
      </c>
      <c r="E39" s="399"/>
      <c r="F39" s="323"/>
      <c r="G39" s="323">
        <f t="shared" si="1"/>
        <v>28</v>
      </c>
      <c r="H39" s="323">
        <f t="shared" si="2"/>
        <v>70</v>
      </c>
    </row>
    <row r="40" spans="1:8" s="44" customFormat="1" ht="30" customHeight="1">
      <c r="A40" s="324">
        <v>57715001</v>
      </c>
      <c r="B40" s="325" t="s">
        <v>2206</v>
      </c>
      <c r="C40" s="399">
        <v>28</v>
      </c>
      <c r="D40" s="323">
        <v>71</v>
      </c>
      <c r="E40" s="399"/>
      <c r="F40" s="323"/>
      <c r="G40" s="323">
        <f t="shared" si="1"/>
        <v>28</v>
      </c>
      <c r="H40" s="323">
        <f t="shared" si="2"/>
        <v>71</v>
      </c>
    </row>
    <row r="41" spans="1:8" s="44" customFormat="1" ht="30" customHeight="1">
      <c r="A41" s="324" t="s">
        <v>1935</v>
      </c>
      <c r="B41" s="325" t="s">
        <v>1936</v>
      </c>
      <c r="C41" s="399"/>
      <c r="D41" s="323"/>
      <c r="E41" s="399">
        <v>2</v>
      </c>
      <c r="F41" s="323"/>
      <c r="G41" s="323">
        <f t="shared" si="1"/>
        <v>2</v>
      </c>
      <c r="H41" s="323">
        <f t="shared" si="2"/>
        <v>0</v>
      </c>
    </row>
    <row r="42" spans="1:8" s="44" customFormat="1" ht="30" customHeight="1">
      <c r="A42" s="324" t="s">
        <v>2189</v>
      </c>
      <c r="B42" s="325" t="s">
        <v>1936</v>
      </c>
      <c r="C42" s="399">
        <v>5</v>
      </c>
      <c r="D42" s="323"/>
      <c r="E42" s="399"/>
      <c r="F42" s="323"/>
      <c r="G42" s="323">
        <f t="shared" si="1"/>
        <v>5</v>
      </c>
      <c r="H42" s="323">
        <f t="shared" si="2"/>
        <v>0</v>
      </c>
    </row>
    <row r="43" spans="1:8" s="44" customFormat="1" ht="30" customHeight="1">
      <c r="A43" s="324">
        <v>57901001</v>
      </c>
      <c r="B43" s="325" t="s">
        <v>1937</v>
      </c>
      <c r="C43" s="399">
        <v>5</v>
      </c>
      <c r="D43" s="323"/>
      <c r="E43" s="399"/>
      <c r="F43" s="323"/>
      <c r="G43" s="323">
        <f t="shared" si="1"/>
        <v>5</v>
      </c>
      <c r="H43" s="323">
        <f t="shared" si="2"/>
        <v>0</v>
      </c>
    </row>
    <row r="44" spans="1:8" s="44" customFormat="1" ht="30" customHeight="1">
      <c r="A44" s="324" t="s">
        <v>1938</v>
      </c>
      <c r="B44" s="326" t="s">
        <v>1939</v>
      </c>
      <c r="C44" s="399"/>
      <c r="D44" s="323"/>
      <c r="E44" s="399">
        <v>5</v>
      </c>
      <c r="F44" s="323">
        <v>2</v>
      </c>
      <c r="G44" s="323">
        <f t="shared" si="1"/>
        <v>5</v>
      </c>
      <c r="H44" s="323">
        <f t="shared" si="2"/>
        <v>2</v>
      </c>
    </row>
    <row r="45" spans="1:8" s="44" customFormat="1" ht="30" customHeight="1">
      <c r="A45" s="324" t="s">
        <v>2190</v>
      </c>
      <c r="B45" s="326" t="s">
        <v>1939</v>
      </c>
      <c r="C45" s="399">
        <v>8</v>
      </c>
      <c r="D45" s="323">
        <v>14</v>
      </c>
      <c r="E45" s="399"/>
      <c r="F45" s="323"/>
      <c r="G45" s="323">
        <f t="shared" si="1"/>
        <v>8</v>
      </c>
      <c r="H45" s="323">
        <f t="shared" si="2"/>
        <v>14</v>
      </c>
    </row>
    <row r="46" spans="1:8" s="44" customFormat="1" ht="30" customHeight="1">
      <c r="A46" s="324">
        <v>57903001</v>
      </c>
      <c r="B46" s="326" t="s">
        <v>1940</v>
      </c>
      <c r="C46" s="399">
        <v>8</v>
      </c>
      <c r="D46" s="323">
        <v>13</v>
      </c>
      <c r="E46" s="399"/>
      <c r="F46" s="323"/>
      <c r="G46" s="323">
        <f t="shared" si="1"/>
        <v>8</v>
      </c>
      <c r="H46" s="323">
        <f t="shared" si="2"/>
        <v>13</v>
      </c>
    </row>
    <row r="47" spans="1:8" s="44" customFormat="1" ht="30" customHeight="1">
      <c r="A47" s="324" t="s">
        <v>1941</v>
      </c>
      <c r="B47" s="326" t="s">
        <v>1942</v>
      </c>
      <c r="C47" s="399"/>
      <c r="D47" s="323"/>
      <c r="E47" s="399">
        <v>2</v>
      </c>
      <c r="F47" s="323">
        <v>3</v>
      </c>
      <c r="G47" s="323">
        <f t="shared" si="1"/>
        <v>2</v>
      </c>
      <c r="H47" s="323">
        <f t="shared" si="2"/>
        <v>3</v>
      </c>
    </row>
    <row r="48" spans="1:8" s="44" customFormat="1" ht="30" customHeight="1">
      <c r="A48" s="324" t="s">
        <v>2191</v>
      </c>
      <c r="B48" s="326" t="s">
        <v>1942</v>
      </c>
      <c r="C48" s="399">
        <v>32</v>
      </c>
      <c r="D48" s="323">
        <v>39</v>
      </c>
      <c r="E48" s="399"/>
      <c r="F48" s="323"/>
      <c r="G48" s="323">
        <f t="shared" si="1"/>
        <v>32</v>
      </c>
      <c r="H48" s="323">
        <f t="shared" si="2"/>
        <v>39</v>
      </c>
    </row>
    <row r="49" spans="1:8" s="44" customFormat="1" ht="30" customHeight="1">
      <c r="A49" s="324">
        <v>58100001</v>
      </c>
      <c r="B49" s="326" t="s">
        <v>1943</v>
      </c>
      <c r="C49" s="399">
        <v>32</v>
      </c>
      <c r="D49" s="323">
        <v>37</v>
      </c>
      <c r="E49" s="399"/>
      <c r="F49" s="323"/>
      <c r="G49" s="323">
        <f t="shared" si="1"/>
        <v>32</v>
      </c>
      <c r="H49" s="323">
        <f t="shared" si="2"/>
        <v>37</v>
      </c>
    </row>
    <row r="50" spans="1:8" s="44" customFormat="1" ht="30" customHeight="1">
      <c r="A50" s="324" t="s">
        <v>1944</v>
      </c>
      <c r="B50" s="326" t="s">
        <v>1945</v>
      </c>
      <c r="C50" s="399"/>
      <c r="D50" s="323"/>
      <c r="E50" s="399">
        <v>1</v>
      </c>
      <c r="F50" s="323"/>
      <c r="G50" s="323">
        <f t="shared" si="1"/>
        <v>1</v>
      </c>
      <c r="H50" s="323">
        <f t="shared" si="2"/>
        <v>0</v>
      </c>
    </row>
    <row r="51" spans="1:8" s="44" customFormat="1" ht="30" customHeight="1">
      <c r="A51" s="324" t="s">
        <v>2192</v>
      </c>
      <c r="B51" s="326" t="s">
        <v>2426</v>
      </c>
      <c r="C51" s="399">
        <v>5</v>
      </c>
      <c r="D51" s="323">
        <v>6</v>
      </c>
      <c r="E51" s="399"/>
      <c r="F51" s="323"/>
      <c r="G51" s="323">
        <f t="shared" si="1"/>
        <v>5</v>
      </c>
      <c r="H51" s="323">
        <f t="shared" si="2"/>
        <v>6</v>
      </c>
    </row>
    <row r="52" spans="1:8" s="44" customFormat="1" ht="30" customHeight="1">
      <c r="A52" s="324">
        <v>58103001</v>
      </c>
      <c r="B52" s="326" t="s">
        <v>1946</v>
      </c>
      <c r="C52" s="399">
        <v>5</v>
      </c>
      <c r="D52" s="323">
        <v>6</v>
      </c>
      <c r="E52" s="399"/>
      <c r="F52" s="323"/>
      <c r="G52" s="323">
        <f t="shared" si="1"/>
        <v>5</v>
      </c>
      <c r="H52" s="323">
        <f t="shared" si="2"/>
        <v>6</v>
      </c>
    </row>
    <row r="53" spans="1:8" s="44" customFormat="1" ht="30" customHeight="1">
      <c r="A53" s="324" t="s">
        <v>1947</v>
      </c>
      <c r="B53" s="326" t="s">
        <v>1948</v>
      </c>
      <c r="C53" s="399"/>
      <c r="D53" s="323"/>
      <c r="E53" s="399">
        <v>2</v>
      </c>
      <c r="F53" s="323">
        <v>1</v>
      </c>
      <c r="G53" s="323">
        <f t="shared" si="1"/>
        <v>2</v>
      </c>
      <c r="H53" s="323">
        <f t="shared" si="2"/>
        <v>1</v>
      </c>
    </row>
    <row r="54" spans="1:8" s="44" customFormat="1" ht="30" customHeight="1">
      <c r="A54" s="324" t="s">
        <v>2193</v>
      </c>
      <c r="B54" s="326" t="s">
        <v>1948</v>
      </c>
      <c r="C54" s="399">
        <v>55</v>
      </c>
      <c r="D54" s="323">
        <v>102</v>
      </c>
      <c r="E54" s="399"/>
      <c r="F54" s="323"/>
      <c r="G54" s="323">
        <f t="shared" si="1"/>
        <v>55</v>
      </c>
      <c r="H54" s="323">
        <f t="shared" si="2"/>
        <v>102</v>
      </c>
    </row>
    <row r="55" spans="1:8" s="44" customFormat="1" ht="30" customHeight="1">
      <c r="A55" s="324">
        <v>58106001</v>
      </c>
      <c r="B55" s="326" t="s">
        <v>1949</v>
      </c>
      <c r="C55" s="399">
        <v>55</v>
      </c>
      <c r="D55" s="323">
        <v>102</v>
      </c>
      <c r="E55" s="399"/>
      <c r="F55" s="323"/>
      <c r="G55" s="323">
        <f t="shared" si="1"/>
        <v>55</v>
      </c>
      <c r="H55" s="323">
        <f t="shared" si="2"/>
        <v>102</v>
      </c>
    </row>
    <row r="56" spans="1:8" s="44" customFormat="1" ht="30" customHeight="1">
      <c r="A56" s="324" t="s">
        <v>1950</v>
      </c>
      <c r="B56" s="326" t="s">
        <v>1951</v>
      </c>
      <c r="C56" s="399"/>
      <c r="D56" s="323"/>
      <c r="E56" s="399">
        <v>1500</v>
      </c>
      <c r="F56" s="323">
        <v>1233</v>
      </c>
      <c r="G56" s="323">
        <f t="shared" si="1"/>
        <v>1500</v>
      </c>
      <c r="H56" s="323">
        <f t="shared" si="2"/>
        <v>1233</v>
      </c>
    </row>
    <row r="57" spans="1:8" s="44" customFormat="1" ht="30" customHeight="1">
      <c r="A57" s="324" t="s">
        <v>2194</v>
      </c>
      <c r="B57" s="326" t="s">
        <v>1951</v>
      </c>
      <c r="C57" s="399">
        <v>250</v>
      </c>
      <c r="D57" s="323">
        <v>545</v>
      </c>
      <c r="E57" s="399"/>
      <c r="F57" s="323"/>
      <c r="G57" s="323">
        <f t="shared" si="1"/>
        <v>250</v>
      </c>
      <c r="H57" s="323">
        <f t="shared" si="2"/>
        <v>545</v>
      </c>
    </row>
    <row r="58" spans="1:8" s="44" customFormat="1" ht="30" customHeight="1">
      <c r="A58" s="324">
        <v>58500001</v>
      </c>
      <c r="B58" s="326" t="s">
        <v>2207</v>
      </c>
      <c r="C58" s="399">
        <v>250</v>
      </c>
      <c r="D58" s="323">
        <v>549</v>
      </c>
      <c r="E58" s="399"/>
      <c r="F58" s="323"/>
      <c r="G58" s="323">
        <f t="shared" si="1"/>
        <v>250</v>
      </c>
      <c r="H58" s="323">
        <f t="shared" si="2"/>
        <v>549</v>
      </c>
    </row>
    <row r="59" spans="1:8" s="44" customFormat="1" ht="30" customHeight="1">
      <c r="A59" s="324" t="s">
        <v>1953</v>
      </c>
      <c r="B59" s="326" t="s">
        <v>1954</v>
      </c>
      <c r="C59" s="399"/>
      <c r="D59" s="323"/>
      <c r="E59" s="399">
        <v>10</v>
      </c>
      <c r="F59" s="323">
        <v>5</v>
      </c>
      <c r="G59" s="323">
        <f t="shared" si="1"/>
        <v>10</v>
      </c>
      <c r="H59" s="323">
        <f t="shared" si="2"/>
        <v>5</v>
      </c>
    </row>
    <row r="60" spans="1:8" s="44" customFormat="1" ht="30" customHeight="1">
      <c r="A60" s="324" t="s">
        <v>2195</v>
      </c>
      <c r="B60" s="326" t="s">
        <v>1954</v>
      </c>
      <c r="C60" s="399">
        <v>9</v>
      </c>
      <c r="D60" s="323">
        <v>10</v>
      </c>
      <c r="E60" s="399"/>
      <c r="F60" s="323"/>
      <c r="G60" s="323">
        <f t="shared" si="1"/>
        <v>9</v>
      </c>
      <c r="H60" s="323">
        <f t="shared" si="2"/>
        <v>10</v>
      </c>
    </row>
    <row r="61" spans="1:8" s="44" customFormat="1" ht="30" customHeight="1">
      <c r="A61" s="324">
        <v>58700001</v>
      </c>
      <c r="B61" s="326" t="s">
        <v>2208</v>
      </c>
      <c r="C61" s="399">
        <v>9</v>
      </c>
      <c r="D61" s="323">
        <v>10</v>
      </c>
      <c r="E61" s="399"/>
      <c r="F61" s="323"/>
      <c r="G61" s="323">
        <f t="shared" si="1"/>
        <v>9</v>
      </c>
      <c r="H61" s="323">
        <f t="shared" si="2"/>
        <v>10</v>
      </c>
    </row>
    <row r="62" spans="1:8" s="44" customFormat="1" ht="30" customHeight="1">
      <c r="A62" s="324" t="s">
        <v>1956</v>
      </c>
      <c r="B62" s="326" t="s">
        <v>1957</v>
      </c>
      <c r="C62" s="399"/>
      <c r="D62" s="323"/>
      <c r="E62" s="399">
        <v>20</v>
      </c>
      <c r="F62" s="323">
        <v>8</v>
      </c>
      <c r="G62" s="323">
        <f t="shared" si="1"/>
        <v>20</v>
      </c>
      <c r="H62" s="323">
        <f t="shared" si="2"/>
        <v>8</v>
      </c>
    </row>
    <row r="63" spans="1:8" s="44" customFormat="1" ht="30" customHeight="1">
      <c r="A63" s="324" t="s">
        <v>2196</v>
      </c>
      <c r="B63" s="326" t="s">
        <v>1957</v>
      </c>
      <c r="C63" s="399">
        <v>5</v>
      </c>
      <c r="D63" s="323">
        <v>1</v>
      </c>
      <c r="E63" s="399"/>
      <c r="F63" s="323"/>
      <c r="G63" s="323">
        <f t="shared" si="1"/>
        <v>5</v>
      </c>
      <c r="H63" s="323">
        <f t="shared" si="2"/>
        <v>1</v>
      </c>
    </row>
    <row r="64" spans="1:8" s="44" customFormat="1" ht="30" customHeight="1">
      <c r="A64" s="327">
        <v>58900001</v>
      </c>
      <c r="B64" s="322" t="s">
        <v>2209</v>
      </c>
      <c r="C64" s="399">
        <v>5</v>
      </c>
      <c r="D64" s="323">
        <v>1</v>
      </c>
      <c r="E64" s="399"/>
      <c r="F64" s="323"/>
      <c r="G64" s="323">
        <f t="shared" si="1"/>
        <v>5</v>
      </c>
      <c r="H64" s="323">
        <f t="shared" si="2"/>
        <v>1</v>
      </c>
    </row>
    <row r="65" spans="1:8" s="44" customFormat="1" ht="30" customHeight="1">
      <c r="A65" s="171" t="s">
        <v>2216</v>
      </c>
      <c r="B65" s="328"/>
      <c r="C65" s="106"/>
      <c r="D65" s="106"/>
      <c r="E65" s="106"/>
      <c r="F65" s="106"/>
      <c r="G65" s="106"/>
      <c r="H65" s="106"/>
    </row>
    <row r="66" spans="1:8" ht="30" customHeight="1">
      <c r="A66" s="171" t="s">
        <v>163</v>
      </c>
      <c r="B66" s="105"/>
      <c r="C66" s="323">
        <v>1280</v>
      </c>
      <c r="D66" s="323">
        <v>552</v>
      </c>
      <c r="E66" s="323">
        <v>1130</v>
      </c>
      <c r="F66" s="323">
        <v>631</v>
      </c>
      <c r="G66" s="323">
        <f>SUM(C66,E66)</f>
        <v>2410</v>
      </c>
      <c r="H66" s="323">
        <f>SUM(D66,F66)</f>
        <v>1183</v>
      </c>
    </row>
    <row r="67" spans="1:8" s="44" customFormat="1" ht="30" customHeight="1">
      <c r="A67" s="172" t="s">
        <v>164</v>
      </c>
      <c r="B67" s="107"/>
      <c r="C67" s="323">
        <f>SUM(C68:C82)</f>
        <v>1260</v>
      </c>
      <c r="D67" s="323">
        <f t="shared" ref="D67:G67" si="3">SUM(D68:D82)</f>
        <v>552</v>
      </c>
      <c r="E67" s="323">
        <f t="shared" si="3"/>
        <v>1182</v>
      </c>
      <c r="F67" s="323">
        <f>SUM(F68:F82)</f>
        <v>643</v>
      </c>
      <c r="G67" s="323">
        <f t="shared" si="3"/>
        <v>2442</v>
      </c>
      <c r="H67" s="323">
        <f>SUM(H68:H82)</f>
        <v>1195</v>
      </c>
    </row>
    <row r="68" spans="1:8" s="44" customFormat="1" ht="30" customHeight="1">
      <c r="A68" s="324" t="s">
        <v>1876</v>
      </c>
      <c r="B68" s="329" t="s">
        <v>1877</v>
      </c>
      <c r="C68" s="399">
        <v>85</v>
      </c>
      <c r="D68" s="323">
        <v>41</v>
      </c>
      <c r="E68" s="399">
        <v>50</v>
      </c>
      <c r="F68" s="323">
        <v>20</v>
      </c>
      <c r="G68" s="323">
        <f>SUM(C68,E68)</f>
        <v>135</v>
      </c>
      <c r="H68" s="323">
        <f>SUM(D68,F68)</f>
        <v>61</v>
      </c>
    </row>
    <row r="69" spans="1:8" s="44" customFormat="1" ht="30" customHeight="1">
      <c r="A69" s="324">
        <v>55032001</v>
      </c>
      <c r="B69" s="329" t="s">
        <v>1878</v>
      </c>
      <c r="C69" s="399">
        <v>30</v>
      </c>
      <c r="D69" s="323">
        <v>11</v>
      </c>
      <c r="E69" s="399">
        <v>5</v>
      </c>
      <c r="F69" s="323">
        <v>8</v>
      </c>
      <c r="G69" s="323">
        <f t="shared" ref="G69:G82" si="4">SUM(C69,E69)</f>
        <v>35</v>
      </c>
      <c r="H69" s="323">
        <f t="shared" ref="H69:H82" si="5">SUM(D69,F69)</f>
        <v>19</v>
      </c>
    </row>
    <row r="70" spans="1:8" s="44" customFormat="1" ht="30" customHeight="1">
      <c r="A70" s="324" t="s">
        <v>1879</v>
      </c>
      <c r="B70" s="325" t="s">
        <v>1880</v>
      </c>
      <c r="C70" s="399">
        <v>370</v>
      </c>
      <c r="D70" s="323">
        <v>267</v>
      </c>
      <c r="E70" s="399">
        <v>360</v>
      </c>
      <c r="F70" s="323">
        <v>288</v>
      </c>
      <c r="G70" s="323">
        <f t="shared" si="4"/>
        <v>730</v>
      </c>
      <c r="H70" s="323">
        <f t="shared" si="5"/>
        <v>555</v>
      </c>
    </row>
    <row r="71" spans="1:8" s="44" customFormat="1" ht="30" customHeight="1">
      <c r="A71" s="324" t="s">
        <v>2174</v>
      </c>
      <c r="B71" s="325" t="s">
        <v>1881</v>
      </c>
      <c r="C71" s="399">
        <v>60</v>
      </c>
      <c r="D71" s="323">
        <v>81</v>
      </c>
      <c r="E71" s="399">
        <v>20</v>
      </c>
      <c r="F71" s="323">
        <v>22</v>
      </c>
      <c r="G71" s="323">
        <f t="shared" si="4"/>
        <v>80</v>
      </c>
      <c r="H71" s="323">
        <f t="shared" si="5"/>
        <v>103</v>
      </c>
    </row>
    <row r="72" spans="1:8" s="44" customFormat="1" ht="30" customHeight="1">
      <c r="A72" s="324" t="s">
        <v>1882</v>
      </c>
      <c r="B72" s="325" t="s">
        <v>1883</v>
      </c>
      <c r="C72" s="399">
        <v>10</v>
      </c>
      <c r="D72" s="323">
        <v>2</v>
      </c>
      <c r="E72" s="399">
        <v>8</v>
      </c>
      <c r="F72" s="323">
        <v>2</v>
      </c>
      <c r="G72" s="323">
        <f t="shared" si="4"/>
        <v>18</v>
      </c>
      <c r="H72" s="323">
        <f t="shared" si="5"/>
        <v>4</v>
      </c>
    </row>
    <row r="73" spans="1:8" s="44" customFormat="1" ht="30" customHeight="1">
      <c r="A73" s="330" t="s">
        <v>1884</v>
      </c>
      <c r="B73" s="331" t="s">
        <v>1885</v>
      </c>
      <c r="C73" s="399">
        <v>5</v>
      </c>
      <c r="D73" s="323">
        <v>2</v>
      </c>
      <c r="E73" s="399">
        <v>1</v>
      </c>
      <c r="F73" s="323">
        <v>1</v>
      </c>
      <c r="G73" s="323">
        <f t="shared" si="4"/>
        <v>6</v>
      </c>
      <c r="H73" s="323">
        <f t="shared" si="5"/>
        <v>3</v>
      </c>
    </row>
    <row r="74" spans="1:8" s="44" customFormat="1" ht="30" customHeight="1">
      <c r="A74" s="330" t="s">
        <v>118</v>
      </c>
      <c r="B74" s="331" t="s">
        <v>1886</v>
      </c>
      <c r="C74" s="399">
        <v>85</v>
      </c>
      <c r="D74" s="323">
        <v>44</v>
      </c>
      <c r="E74" s="399">
        <v>10</v>
      </c>
      <c r="F74" s="323">
        <v>2</v>
      </c>
      <c r="G74" s="323">
        <f t="shared" si="4"/>
        <v>95</v>
      </c>
      <c r="H74" s="323">
        <f t="shared" si="5"/>
        <v>46</v>
      </c>
    </row>
    <row r="75" spans="1:8" s="44" customFormat="1" ht="30" customHeight="1">
      <c r="A75" s="330" t="s">
        <v>1887</v>
      </c>
      <c r="B75" s="331" t="s">
        <v>1888</v>
      </c>
      <c r="C75" s="399">
        <v>30</v>
      </c>
      <c r="D75" s="323">
        <v>3</v>
      </c>
      <c r="E75" s="399">
        <v>8</v>
      </c>
      <c r="F75" s="323">
        <v>2</v>
      </c>
      <c r="G75" s="323">
        <f t="shared" si="4"/>
        <v>38</v>
      </c>
      <c r="H75" s="323">
        <f t="shared" si="5"/>
        <v>5</v>
      </c>
    </row>
    <row r="76" spans="1:8" s="44" customFormat="1" ht="30" customHeight="1">
      <c r="A76" s="330" t="s">
        <v>1889</v>
      </c>
      <c r="B76" s="332" t="s">
        <v>1890</v>
      </c>
      <c r="C76" s="399">
        <v>500</v>
      </c>
      <c r="D76" s="323">
        <v>62</v>
      </c>
      <c r="E76" s="399">
        <v>500</v>
      </c>
      <c r="F76" s="323">
        <v>175</v>
      </c>
      <c r="G76" s="323">
        <f t="shared" si="4"/>
        <v>1000</v>
      </c>
      <c r="H76" s="323">
        <f t="shared" si="5"/>
        <v>237</v>
      </c>
    </row>
    <row r="77" spans="1:8" s="44" customFormat="1" ht="39" customHeight="1">
      <c r="A77" s="330" t="s">
        <v>1893</v>
      </c>
      <c r="B77" s="333" t="s">
        <v>1894</v>
      </c>
      <c r="C77" s="399">
        <v>10</v>
      </c>
      <c r="D77" s="323"/>
      <c r="E77" s="399">
        <v>10</v>
      </c>
      <c r="F77" s="323">
        <v>3</v>
      </c>
      <c r="G77" s="323">
        <f t="shared" si="4"/>
        <v>20</v>
      </c>
      <c r="H77" s="323">
        <f t="shared" si="5"/>
        <v>3</v>
      </c>
    </row>
    <row r="78" spans="1:8" s="44" customFormat="1" ht="30" customHeight="1">
      <c r="A78" s="330" t="s">
        <v>1895</v>
      </c>
      <c r="B78" s="331" t="s">
        <v>1896</v>
      </c>
      <c r="C78" s="399">
        <v>15</v>
      </c>
      <c r="D78" s="323">
        <v>10</v>
      </c>
      <c r="E78" s="399">
        <v>15</v>
      </c>
      <c r="F78" s="323"/>
      <c r="G78" s="323">
        <f t="shared" si="4"/>
        <v>30</v>
      </c>
      <c r="H78" s="323">
        <f t="shared" si="5"/>
        <v>10</v>
      </c>
    </row>
    <row r="79" spans="1:8" s="44" customFormat="1" ht="37.5" customHeight="1">
      <c r="A79" s="330" t="s">
        <v>1897</v>
      </c>
      <c r="B79" s="333" t="s">
        <v>2212</v>
      </c>
      <c r="C79" s="399">
        <v>30</v>
      </c>
      <c r="D79" s="323">
        <v>7</v>
      </c>
      <c r="E79" s="399">
        <v>180</v>
      </c>
      <c r="F79" s="323">
        <v>120</v>
      </c>
      <c r="G79" s="323">
        <f t="shared" si="4"/>
        <v>210</v>
      </c>
      <c r="H79" s="323">
        <f t="shared" si="5"/>
        <v>127</v>
      </c>
    </row>
    <row r="80" spans="1:8" s="44" customFormat="1" ht="30" customHeight="1">
      <c r="A80" s="330" t="s">
        <v>1899</v>
      </c>
      <c r="B80" s="331" t="s">
        <v>1900</v>
      </c>
      <c r="C80" s="399">
        <v>10</v>
      </c>
      <c r="D80" s="323">
        <v>2</v>
      </c>
      <c r="E80" s="399">
        <v>1</v>
      </c>
      <c r="F80" s="323"/>
      <c r="G80" s="323">
        <f t="shared" si="4"/>
        <v>11</v>
      </c>
      <c r="H80" s="323">
        <f t="shared" si="5"/>
        <v>2</v>
      </c>
    </row>
    <row r="81" spans="1:9" s="44" customFormat="1" ht="30" customHeight="1">
      <c r="A81" s="330" t="s">
        <v>1901</v>
      </c>
      <c r="B81" s="331" t="s">
        <v>1902</v>
      </c>
      <c r="C81" s="399">
        <v>10</v>
      </c>
      <c r="D81" s="323">
        <v>3</v>
      </c>
      <c r="E81" s="399">
        <v>10</v>
      </c>
      <c r="F81" s="323"/>
      <c r="G81" s="323">
        <f t="shared" si="4"/>
        <v>20</v>
      </c>
      <c r="H81" s="323">
        <f t="shared" si="5"/>
        <v>3</v>
      </c>
    </row>
    <row r="82" spans="1:9" s="44" customFormat="1" ht="30" customHeight="1">
      <c r="A82" s="330" t="s">
        <v>1903</v>
      </c>
      <c r="B82" s="333" t="s">
        <v>1904</v>
      </c>
      <c r="C82" s="399">
        <v>10</v>
      </c>
      <c r="D82" s="323">
        <v>17</v>
      </c>
      <c r="E82" s="399">
        <v>4</v>
      </c>
      <c r="F82" s="323"/>
      <c r="G82" s="323">
        <f t="shared" si="4"/>
        <v>14</v>
      </c>
      <c r="H82" s="323">
        <f t="shared" si="5"/>
        <v>17</v>
      </c>
    </row>
    <row r="83" spans="1:9" s="44" customFormat="1" ht="30" customHeight="1">
      <c r="A83" s="604" t="s">
        <v>2217</v>
      </c>
      <c r="B83" s="605"/>
      <c r="C83" s="605"/>
      <c r="D83" s="605"/>
      <c r="E83" s="605"/>
      <c r="F83" s="605"/>
      <c r="G83" s="605"/>
      <c r="H83" s="605"/>
    </row>
    <row r="84" spans="1:9" ht="30" customHeight="1">
      <c r="A84" s="171" t="s">
        <v>163</v>
      </c>
      <c r="B84" s="105"/>
      <c r="C84" s="323">
        <v>75</v>
      </c>
      <c r="D84" s="323">
        <v>62</v>
      </c>
      <c r="E84" s="323">
        <v>35</v>
      </c>
      <c r="F84" s="323">
        <v>15</v>
      </c>
      <c r="G84" s="323">
        <f>SUM(C84,E84)</f>
        <v>110</v>
      </c>
      <c r="H84" s="323">
        <f>SUM(D84,F84)</f>
        <v>77</v>
      </c>
    </row>
    <row r="85" spans="1:9" s="44" customFormat="1" ht="30" customHeight="1">
      <c r="A85" s="172" t="s">
        <v>164</v>
      </c>
      <c r="B85" s="107"/>
      <c r="C85" s="323">
        <f>SUM(C86:C87)</f>
        <v>75</v>
      </c>
      <c r="D85" s="323">
        <f t="shared" ref="D85:H85" si="6">SUM(D86:D87)</f>
        <v>63</v>
      </c>
      <c r="E85" s="323">
        <f t="shared" si="6"/>
        <v>35</v>
      </c>
      <c r="F85" s="323">
        <f t="shared" si="6"/>
        <v>15</v>
      </c>
      <c r="G85" s="323">
        <f t="shared" si="6"/>
        <v>110</v>
      </c>
      <c r="H85" s="323">
        <f t="shared" si="6"/>
        <v>78</v>
      </c>
    </row>
    <row r="86" spans="1:9" s="44" customFormat="1" ht="54" customHeight="1">
      <c r="A86" s="335" t="s">
        <v>1860</v>
      </c>
      <c r="B86" s="336" t="s">
        <v>1861</v>
      </c>
      <c r="C86" s="399">
        <v>25</v>
      </c>
      <c r="D86" s="323">
        <v>4</v>
      </c>
      <c r="E86" s="399">
        <v>5</v>
      </c>
      <c r="F86" s="323"/>
      <c r="G86" s="323">
        <f>SUM(C86,E86)</f>
        <v>30</v>
      </c>
      <c r="H86" s="323">
        <f>SUM(D86,F86)</f>
        <v>4</v>
      </c>
    </row>
    <row r="87" spans="1:9" s="44" customFormat="1" ht="41.25" customHeight="1">
      <c r="A87" s="498" t="s">
        <v>1891</v>
      </c>
      <c r="B87" s="497" t="s">
        <v>1892</v>
      </c>
      <c r="C87" s="490">
        <v>50</v>
      </c>
      <c r="D87" s="490">
        <v>59</v>
      </c>
      <c r="E87" s="490">
        <v>30</v>
      </c>
      <c r="F87" s="490">
        <v>15</v>
      </c>
      <c r="G87" s="490">
        <f>SUM(C87,E87)</f>
        <v>80</v>
      </c>
      <c r="H87" s="490">
        <f>SUM(D87,F87)</f>
        <v>74</v>
      </c>
    </row>
    <row r="88" spans="1:9" s="44" customFormat="1" ht="30" customHeight="1">
      <c r="A88" s="101" t="s">
        <v>165</v>
      </c>
      <c r="B88" s="101"/>
      <c r="C88" s="476">
        <f t="shared" ref="C88:H89" si="7">SUM(C84,C66,C9)</f>
        <v>2455</v>
      </c>
      <c r="D88" s="476">
        <f t="shared" si="7"/>
        <v>2707</v>
      </c>
      <c r="E88" s="476">
        <f t="shared" si="7"/>
        <v>2487</v>
      </c>
      <c r="F88" s="476">
        <f t="shared" si="7"/>
        <v>1778</v>
      </c>
      <c r="G88" s="476">
        <f t="shared" si="7"/>
        <v>4942</v>
      </c>
      <c r="H88" s="476">
        <f t="shared" si="7"/>
        <v>4485</v>
      </c>
    </row>
    <row r="89" spans="1:9" s="44" customFormat="1" ht="30" customHeight="1">
      <c r="A89" s="101" t="s">
        <v>166</v>
      </c>
      <c r="B89" s="101"/>
      <c r="C89" s="476">
        <f t="shared" si="7"/>
        <v>2455</v>
      </c>
      <c r="D89" s="476">
        <f t="shared" si="7"/>
        <v>2697</v>
      </c>
      <c r="E89" s="476">
        <f t="shared" si="7"/>
        <v>2798</v>
      </c>
      <c r="F89" s="476">
        <f t="shared" si="7"/>
        <v>1927</v>
      </c>
      <c r="G89" s="476">
        <f t="shared" si="7"/>
        <v>5253</v>
      </c>
      <c r="H89" s="476">
        <f t="shared" si="7"/>
        <v>4624</v>
      </c>
    </row>
    <row r="90" spans="1:9">
      <c r="A90" s="173" t="s">
        <v>119</v>
      </c>
      <c r="B90" s="173"/>
      <c r="C90" s="173"/>
      <c r="D90" s="173"/>
      <c r="E90" s="173"/>
      <c r="F90" s="173"/>
      <c r="G90" s="173"/>
      <c r="H90" s="173"/>
      <c r="I90" s="98"/>
    </row>
    <row r="91" spans="1:9" ht="19.5" customHeight="1">
      <c r="A91" s="603"/>
      <c r="B91" s="603"/>
      <c r="C91" s="603"/>
      <c r="D91" s="603"/>
      <c r="E91" s="603"/>
      <c r="F91" s="603"/>
      <c r="G91" s="603"/>
      <c r="H91" s="603"/>
      <c r="I91" s="98"/>
    </row>
    <row r="92" spans="1:9" ht="15.95" customHeight="1"/>
    <row r="93" spans="1:9" ht="15.95" customHeight="1"/>
    <row r="94" spans="1:9" ht="15.95" customHeight="1"/>
    <row r="95" spans="1:9" ht="15.95" customHeight="1"/>
    <row r="96" spans="1:9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</sheetData>
  <mergeCells count="11">
    <mergeCell ref="C1:I1"/>
    <mergeCell ref="A91:H91"/>
    <mergeCell ref="A6:A7"/>
    <mergeCell ref="B6:B7"/>
    <mergeCell ref="C6:D6"/>
    <mergeCell ref="E6:F6"/>
    <mergeCell ref="G6:H6"/>
    <mergeCell ref="A83:H83"/>
    <mergeCell ref="C2:I2"/>
    <mergeCell ref="C3:I3"/>
    <mergeCell ref="C4:I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174"/>
  <sheetViews>
    <sheetView topLeftCell="A67" zoomScale="118" zoomScaleNormal="118" zoomScaleSheetLayoutView="100" workbookViewId="0">
      <selection activeCell="F77" sqref="F77"/>
    </sheetView>
  </sheetViews>
  <sheetFormatPr defaultRowHeight="12.75"/>
  <cols>
    <col min="1" max="1" width="9.42578125" style="108" customWidth="1"/>
    <col min="2" max="2" width="42" style="108" customWidth="1"/>
    <col min="3" max="3" width="10" style="108" customWidth="1"/>
    <col min="4" max="4" width="9.85546875" style="108" customWidth="1"/>
    <col min="5" max="5" width="7.7109375" style="108" customWidth="1"/>
    <col min="6" max="6" width="8.5703125" style="108" customWidth="1"/>
    <col min="7" max="7" width="9" style="108" customWidth="1"/>
    <col min="8" max="8" width="9.140625" style="108" customWidth="1"/>
    <col min="9" max="16384" width="9.140625" style="108"/>
  </cols>
  <sheetData>
    <row r="1" spans="1:28">
      <c r="A1" s="134" t="s">
        <v>184</v>
      </c>
      <c r="B1" s="394" t="s">
        <v>123</v>
      </c>
      <c r="C1" s="532" t="str">
        <f>'Kadar.ode.'!C1</f>
        <v>Специјална болница за неспецифичне плућне болести "Сокобања" - Сокобања</v>
      </c>
      <c r="D1" s="533"/>
      <c r="E1" s="533"/>
      <c r="F1" s="533"/>
      <c r="G1" s="533"/>
      <c r="H1" s="533"/>
    </row>
    <row r="2" spans="1:28">
      <c r="A2" s="134"/>
      <c r="B2" s="394" t="s">
        <v>124</v>
      </c>
      <c r="C2" s="532">
        <f>'Kadar.ode.'!C2</f>
        <v>7248261</v>
      </c>
      <c r="D2" s="533"/>
      <c r="E2" s="533"/>
      <c r="F2" s="533"/>
      <c r="G2" s="533"/>
      <c r="H2" s="533"/>
    </row>
    <row r="3" spans="1:28">
      <c r="A3" s="134"/>
      <c r="B3" s="394"/>
      <c r="C3" s="555"/>
      <c r="D3" s="556"/>
      <c r="E3" s="556"/>
      <c r="F3" s="556"/>
      <c r="G3" s="556"/>
      <c r="H3" s="556"/>
    </row>
    <row r="4" spans="1:28" s="5" customFormat="1" ht="15" customHeight="1">
      <c r="A4" s="134"/>
      <c r="B4" s="394" t="s">
        <v>1632</v>
      </c>
      <c r="C4" s="538" t="s">
        <v>1620</v>
      </c>
      <c r="D4" s="539"/>
      <c r="E4" s="539"/>
      <c r="F4" s="539"/>
      <c r="G4" s="539"/>
      <c r="H4" s="53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5" customFormat="1" ht="9.75" customHeight="1">
      <c r="A5" s="6"/>
      <c r="B5" s="7"/>
      <c r="C5" s="7"/>
      <c r="D5" s="7"/>
      <c r="E5" s="7"/>
      <c r="F5" s="7"/>
      <c r="G5" s="13"/>
      <c r="H5" s="1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9" customFormat="1" ht="98.25" customHeight="1">
      <c r="A6" s="567" t="s">
        <v>47</v>
      </c>
      <c r="B6" s="565" t="s">
        <v>162</v>
      </c>
      <c r="C6" s="561" t="s">
        <v>1617</v>
      </c>
      <c r="D6" s="562"/>
      <c r="E6" s="561" t="s">
        <v>1618</v>
      </c>
      <c r="F6" s="562"/>
      <c r="G6" s="561" t="s">
        <v>1619</v>
      </c>
      <c r="H6" s="562"/>
    </row>
    <row r="7" spans="1:28" s="9" customFormat="1" ht="38.25" customHeight="1" thickBot="1">
      <c r="A7" s="568"/>
      <c r="B7" s="566"/>
      <c r="C7" s="236" t="s">
        <v>2445</v>
      </c>
      <c r="D7" s="181" t="s">
        <v>2440</v>
      </c>
      <c r="E7" s="236" t="s">
        <v>2445</v>
      </c>
      <c r="F7" s="181" t="s">
        <v>2440</v>
      </c>
      <c r="G7" s="236" t="s">
        <v>2445</v>
      </c>
      <c r="H7" s="181" t="s">
        <v>2440</v>
      </c>
    </row>
    <row r="8" spans="1:28" s="9" customFormat="1" ht="30" customHeight="1" thickTop="1">
      <c r="A8" s="483" t="s">
        <v>1612</v>
      </c>
      <c r="B8" s="484"/>
      <c r="C8" s="485">
        <v>2000</v>
      </c>
      <c r="D8" s="485">
        <v>2828</v>
      </c>
      <c r="E8" s="485">
        <v>5480</v>
      </c>
      <c r="F8" s="485">
        <v>6014</v>
      </c>
      <c r="G8" s="485">
        <f>SUM(C8,E8)</f>
        <v>7480</v>
      </c>
      <c r="H8" s="485">
        <f>SUM(D8,F8)</f>
        <v>8842</v>
      </c>
    </row>
    <row r="9" spans="1:28" s="9" customFormat="1" ht="30" customHeight="1">
      <c r="A9" s="486" t="s">
        <v>168</v>
      </c>
      <c r="B9" s="483"/>
      <c r="C9" s="479">
        <v>4500</v>
      </c>
      <c r="D9" s="487">
        <v>5656</v>
      </c>
      <c r="E9" s="479">
        <v>9000</v>
      </c>
      <c r="F9" s="479">
        <v>12028</v>
      </c>
      <c r="G9" s="479">
        <f>C9+E9</f>
        <v>13500</v>
      </c>
      <c r="H9" s="479">
        <f>F9+D9</f>
        <v>17684</v>
      </c>
    </row>
    <row r="10" spans="1:28" s="9" customFormat="1" ht="30" customHeight="1">
      <c r="A10" s="483" t="s">
        <v>180</v>
      </c>
      <c r="B10" s="483"/>
      <c r="C10" s="479">
        <f>SUM(C11:C75)</f>
        <v>15603</v>
      </c>
      <c r="D10" s="479">
        <f>SUM(D11:D75)</f>
        <v>23497</v>
      </c>
      <c r="E10" s="479">
        <f>SUM(E11:E75)</f>
        <v>84333</v>
      </c>
      <c r="F10" s="479">
        <f>SUM(F11:F75)</f>
        <v>84075</v>
      </c>
      <c r="G10" s="479">
        <f>C10+E10</f>
        <v>99936</v>
      </c>
      <c r="H10" s="479">
        <f>D10+F10</f>
        <v>107572</v>
      </c>
    </row>
    <row r="11" spans="1:28" s="9" customFormat="1" ht="30" customHeight="1">
      <c r="A11" s="306" t="s">
        <v>1998</v>
      </c>
      <c r="B11" s="307" t="s">
        <v>1999</v>
      </c>
      <c r="C11" s="399">
        <v>1000</v>
      </c>
      <c r="D11" s="323">
        <v>431</v>
      </c>
      <c r="E11" s="399">
        <v>1574</v>
      </c>
      <c r="F11" s="323">
        <v>1426</v>
      </c>
      <c r="G11" s="323">
        <f>SUM(C11,E11)</f>
        <v>2574</v>
      </c>
      <c r="H11" s="323">
        <f>SUM(D11,F11)</f>
        <v>1857</v>
      </c>
    </row>
    <row r="12" spans="1:28" s="9" customFormat="1" ht="30" customHeight="1">
      <c r="A12" s="306" t="s">
        <v>2000</v>
      </c>
      <c r="B12" s="307" t="s">
        <v>2001</v>
      </c>
      <c r="C12" s="399">
        <v>500</v>
      </c>
      <c r="D12" s="323">
        <v>1402</v>
      </c>
      <c r="E12" s="399">
        <v>4000</v>
      </c>
      <c r="F12" s="323">
        <v>4251</v>
      </c>
      <c r="G12" s="323">
        <f t="shared" ref="G12:G75" si="0">SUM(C12,E12)</f>
        <v>4500</v>
      </c>
      <c r="H12" s="323">
        <f t="shared" ref="H12:H75" si="1">SUM(D12,F12)</f>
        <v>5653</v>
      </c>
    </row>
    <row r="13" spans="1:28" s="9" customFormat="1" ht="30" customHeight="1">
      <c r="A13" s="306" t="s">
        <v>2002</v>
      </c>
      <c r="B13" s="308" t="s">
        <v>2003</v>
      </c>
      <c r="C13" s="399">
        <v>2000</v>
      </c>
      <c r="D13" s="323">
        <v>2629</v>
      </c>
      <c r="E13" s="399">
        <v>8000</v>
      </c>
      <c r="F13" s="323">
        <v>6488</v>
      </c>
      <c r="G13" s="323">
        <f t="shared" si="0"/>
        <v>10000</v>
      </c>
      <c r="H13" s="323">
        <f t="shared" si="1"/>
        <v>9117</v>
      </c>
    </row>
    <row r="14" spans="1:28" s="9" customFormat="1" ht="30" customHeight="1">
      <c r="A14" s="306" t="s">
        <v>2004</v>
      </c>
      <c r="B14" s="308" t="s">
        <v>2005</v>
      </c>
      <c r="C14" s="399">
        <v>2000</v>
      </c>
      <c r="D14" s="323">
        <v>5303</v>
      </c>
      <c r="E14" s="399">
        <v>10600</v>
      </c>
      <c r="F14" s="323">
        <v>8408</v>
      </c>
      <c r="G14" s="323">
        <f t="shared" si="0"/>
        <v>12600</v>
      </c>
      <c r="H14" s="323">
        <f t="shared" si="1"/>
        <v>13711</v>
      </c>
    </row>
    <row r="15" spans="1:28" s="9" customFormat="1" ht="30" customHeight="1">
      <c r="A15" s="306" t="s">
        <v>2006</v>
      </c>
      <c r="B15" s="309" t="s">
        <v>2007</v>
      </c>
      <c r="C15" s="399">
        <v>21</v>
      </c>
      <c r="D15" s="323">
        <v>61</v>
      </c>
      <c r="E15" s="399">
        <v>1293</v>
      </c>
      <c r="F15" s="323">
        <v>2581</v>
      </c>
      <c r="G15" s="323">
        <f t="shared" si="0"/>
        <v>1314</v>
      </c>
      <c r="H15" s="323">
        <f t="shared" si="1"/>
        <v>2642</v>
      </c>
    </row>
    <row r="16" spans="1:28" s="365" customFormat="1" ht="30" customHeight="1">
      <c r="A16" s="313" t="s">
        <v>2224</v>
      </c>
      <c r="B16" s="314" t="s">
        <v>2225</v>
      </c>
      <c r="C16" s="327">
        <v>250</v>
      </c>
      <c r="D16" s="327">
        <v>142</v>
      </c>
      <c r="E16" s="327">
        <v>1500</v>
      </c>
      <c r="F16" s="327">
        <v>2421</v>
      </c>
      <c r="G16" s="327">
        <f>SUM(C16,E16)</f>
        <v>1750</v>
      </c>
      <c r="H16" s="327">
        <f t="shared" si="1"/>
        <v>2563</v>
      </c>
    </row>
    <row r="17" spans="1:8" s="9" customFormat="1" ht="30" customHeight="1">
      <c r="A17" s="306" t="s">
        <v>2008</v>
      </c>
      <c r="B17" s="310" t="s">
        <v>2009</v>
      </c>
      <c r="C17" s="399">
        <v>200</v>
      </c>
      <c r="D17" s="323">
        <v>614</v>
      </c>
      <c r="E17" s="399">
        <v>1000</v>
      </c>
      <c r="F17" s="323">
        <v>3338</v>
      </c>
      <c r="G17" s="323">
        <f t="shared" si="0"/>
        <v>1200</v>
      </c>
      <c r="H17" s="323">
        <f t="shared" si="1"/>
        <v>3952</v>
      </c>
    </row>
    <row r="18" spans="1:8" s="9" customFormat="1" ht="30" customHeight="1">
      <c r="A18" s="306" t="s">
        <v>2010</v>
      </c>
      <c r="B18" s="311" t="s">
        <v>2011</v>
      </c>
      <c r="C18" s="399">
        <v>50</v>
      </c>
      <c r="D18" s="323">
        <v>215</v>
      </c>
      <c r="E18" s="399">
        <v>100</v>
      </c>
      <c r="F18" s="323">
        <v>164</v>
      </c>
      <c r="G18" s="323">
        <f t="shared" si="0"/>
        <v>150</v>
      </c>
      <c r="H18" s="323">
        <f t="shared" si="1"/>
        <v>379</v>
      </c>
    </row>
    <row r="19" spans="1:8" s="9" customFormat="1" ht="30" customHeight="1">
      <c r="A19" s="313" t="s">
        <v>2230</v>
      </c>
      <c r="B19" s="316" t="s">
        <v>2231</v>
      </c>
      <c r="C19" s="327">
        <v>250</v>
      </c>
      <c r="D19" s="327">
        <v>131</v>
      </c>
      <c r="E19" s="327">
        <v>1500</v>
      </c>
      <c r="F19" s="327">
        <v>347</v>
      </c>
      <c r="G19" s="327">
        <f>SUM(C19,E19)</f>
        <v>1750</v>
      </c>
      <c r="H19" s="327">
        <f t="shared" si="1"/>
        <v>478</v>
      </c>
    </row>
    <row r="20" spans="1:8" s="9" customFormat="1" ht="30" customHeight="1">
      <c r="A20" s="313" t="s">
        <v>2232</v>
      </c>
      <c r="B20" s="316" t="s">
        <v>2233</v>
      </c>
      <c r="C20" s="327">
        <v>250</v>
      </c>
      <c r="D20" s="327">
        <v>131</v>
      </c>
      <c r="E20" s="327">
        <v>1500</v>
      </c>
      <c r="F20" s="327">
        <v>347</v>
      </c>
      <c r="G20" s="327">
        <f>SUM(C20,E20)</f>
        <v>1750</v>
      </c>
      <c r="H20" s="327">
        <f t="shared" si="1"/>
        <v>478</v>
      </c>
    </row>
    <row r="21" spans="1:8" s="9" customFormat="1" ht="30" customHeight="1">
      <c r="A21" s="306" t="s">
        <v>2012</v>
      </c>
      <c r="B21" s="311" t="s">
        <v>2013</v>
      </c>
      <c r="C21" s="399">
        <v>21</v>
      </c>
      <c r="D21" s="323">
        <v>19</v>
      </c>
      <c r="E21" s="399">
        <v>1293</v>
      </c>
      <c r="F21" s="323">
        <v>2177</v>
      </c>
      <c r="G21" s="323">
        <f t="shared" si="0"/>
        <v>1314</v>
      </c>
      <c r="H21" s="323">
        <f t="shared" si="1"/>
        <v>2196</v>
      </c>
    </row>
    <row r="22" spans="1:8" s="9" customFormat="1" ht="30" customHeight="1">
      <c r="A22" s="306" t="s">
        <v>2014</v>
      </c>
      <c r="B22" s="312" t="s">
        <v>2015</v>
      </c>
      <c r="C22" s="399">
        <v>21</v>
      </c>
      <c r="D22" s="323">
        <v>150</v>
      </c>
      <c r="E22" s="399">
        <v>1293</v>
      </c>
      <c r="F22" s="323">
        <v>2524</v>
      </c>
      <c r="G22" s="323">
        <f t="shared" si="0"/>
        <v>1314</v>
      </c>
      <c r="H22" s="323">
        <f t="shared" si="1"/>
        <v>2674</v>
      </c>
    </row>
    <row r="23" spans="1:8" s="9" customFormat="1" ht="30" customHeight="1">
      <c r="A23" s="306" t="s">
        <v>2016</v>
      </c>
      <c r="B23" s="311" t="s">
        <v>2017</v>
      </c>
      <c r="C23" s="399">
        <v>350</v>
      </c>
      <c r="D23" s="323">
        <v>637</v>
      </c>
      <c r="E23" s="399">
        <v>2000</v>
      </c>
      <c r="F23" s="323">
        <v>3132</v>
      </c>
      <c r="G23" s="323">
        <f t="shared" si="0"/>
        <v>2350</v>
      </c>
      <c r="H23" s="323">
        <f t="shared" si="1"/>
        <v>3769</v>
      </c>
    </row>
    <row r="24" spans="1:8" s="9" customFormat="1" ht="30" customHeight="1">
      <c r="A24" s="306" t="s">
        <v>2018</v>
      </c>
      <c r="B24" s="312" t="s">
        <v>2019</v>
      </c>
      <c r="C24" s="399">
        <v>45</v>
      </c>
      <c r="D24" s="323">
        <v>226</v>
      </c>
      <c r="E24" s="399">
        <v>700</v>
      </c>
      <c r="F24" s="323">
        <v>1001</v>
      </c>
      <c r="G24" s="323">
        <f t="shared" si="0"/>
        <v>745</v>
      </c>
      <c r="H24" s="323">
        <f t="shared" si="1"/>
        <v>1227</v>
      </c>
    </row>
    <row r="25" spans="1:8" s="9" customFormat="1" ht="30" customHeight="1">
      <c r="A25" s="312" t="s">
        <v>2020</v>
      </c>
      <c r="B25" s="308" t="s">
        <v>2021</v>
      </c>
      <c r="C25" s="399">
        <v>50</v>
      </c>
      <c r="D25" s="323">
        <v>165</v>
      </c>
      <c r="E25" s="399">
        <v>120</v>
      </c>
      <c r="F25" s="323">
        <v>314</v>
      </c>
      <c r="G25" s="323">
        <f t="shared" si="0"/>
        <v>170</v>
      </c>
      <c r="H25" s="323">
        <f t="shared" si="1"/>
        <v>479</v>
      </c>
    </row>
    <row r="26" spans="1:8" s="9" customFormat="1" ht="30" customHeight="1">
      <c r="A26" s="306" t="s">
        <v>2022</v>
      </c>
      <c r="B26" s="311" t="s">
        <v>2023</v>
      </c>
      <c r="C26" s="399">
        <v>50</v>
      </c>
      <c r="D26" s="323">
        <v>204</v>
      </c>
      <c r="E26" s="399">
        <v>200</v>
      </c>
      <c r="F26" s="323">
        <v>354</v>
      </c>
      <c r="G26" s="323">
        <f t="shared" si="0"/>
        <v>250</v>
      </c>
      <c r="H26" s="323">
        <f t="shared" si="1"/>
        <v>558</v>
      </c>
    </row>
    <row r="27" spans="1:8" s="9" customFormat="1" ht="30" customHeight="1">
      <c r="A27" s="306" t="s">
        <v>2024</v>
      </c>
      <c r="B27" s="311" t="s">
        <v>2025</v>
      </c>
      <c r="C27" s="399">
        <v>350</v>
      </c>
      <c r="D27" s="323">
        <v>637</v>
      </c>
      <c r="E27" s="399">
        <v>2000</v>
      </c>
      <c r="F27" s="323">
        <v>3131</v>
      </c>
      <c r="G27" s="323">
        <f t="shared" si="0"/>
        <v>2350</v>
      </c>
      <c r="H27" s="323">
        <f t="shared" si="1"/>
        <v>3768</v>
      </c>
    </row>
    <row r="28" spans="1:8" s="9" customFormat="1" ht="30" customHeight="1">
      <c r="A28" s="306" t="s">
        <v>2026</v>
      </c>
      <c r="B28" s="311" t="s">
        <v>2027</v>
      </c>
      <c r="C28" s="399">
        <v>300</v>
      </c>
      <c r="D28" s="323">
        <v>467</v>
      </c>
      <c r="E28" s="399">
        <v>2000</v>
      </c>
      <c r="F28" s="323">
        <v>1166</v>
      </c>
      <c r="G28" s="323">
        <f t="shared" si="0"/>
        <v>2300</v>
      </c>
      <c r="H28" s="323">
        <f t="shared" si="1"/>
        <v>1633</v>
      </c>
    </row>
    <row r="29" spans="1:8" s="9" customFormat="1" ht="30" customHeight="1">
      <c r="A29" s="313" t="s">
        <v>2028</v>
      </c>
      <c r="B29" s="314" t="s">
        <v>2029</v>
      </c>
      <c r="C29" s="399">
        <v>100</v>
      </c>
      <c r="D29" s="323">
        <v>264</v>
      </c>
      <c r="E29" s="399">
        <v>500</v>
      </c>
      <c r="F29" s="323">
        <v>318</v>
      </c>
      <c r="G29" s="323">
        <f t="shared" si="0"/>
        <v>600</v>
      </c>
      <c r="H29" s="323">
        <f t="shared" si="1"/>
        <v>582</v>
      </c>
    </row>
    <row r="30" spans="1:8" s="9" customFormat="1" ht="30" customHeight="1">
      <c r="A30" s="306" t="s">
        <v>2030</v>
      </c>
      <c r="B30" s="315" t="s">
        <v>2031</v>
      </c>
      <c r="C30" s="399">
        <v>480</v>
      </c>
      <c r="D30" s="323">
        <v>713</v>
      </c>
      <c r="E30" s="399">
        <v>4000</v>
      </c>
      <c r="F30" s="323">
        <v>6210</v>
      </c>
      <c r="G30" s="323">
        <f t="shared" si="0"/>
        <v>4480</v>
      </c>
      <c r="H30" s="323">
        <f t="shared" si="1"/>
        <v>6923</v>
      </c>
    </row>
    <row r="31" spans="1:8" s="9" customFormat="1" ht="30" customHeight="1">
      <c r="A31" s="313" t="s">
        <v>2032</v>
      </c>
      <c r="B31" s="314" t="s">
        <v>2033</v>
      </c>
      <c r="C31" s="399">
        <v>50</v>
      </c>
      <c r="D31" s="323">
        <v>261</v>
      </c>
      <c r="E31" s="399">
        <v>100</v>
      </c>
      <c r="F31" s="323">
        <v>263</v>
      </c>
      <c r="G31" s="323">
        <f t="shared" si="0"/>
        <v>150</v>
      </c>
      <c r="H31" s="323">
        <f t="shared" si="1"/>
        <v>524</v>
      </c>
    </row>
    <row r="32" spans="1:8" s="9" customFormat="1" ht="30" customHeight="1">
      <c r="A32" s="313" t="s">
        <v>2226</v>
      </c>
      <c r="B32" s="314" t="s">
        <v>2227</v>
      </c>
      <c r="C32" s="327">
        <v>250</v>
      </c>
      <c r="D32" s="327">
        <v>131</v>
      </c>
      <c r="E32" s="327">
        <v>1000</v>
      </c>
      <c r="F32" s="327">
        <v>347</v>
      </c>
      <c r="G32" s="327">
        <f>SUM(C32,E32)</f>
        <v>1250</v>
      </c>
      <c r="H32" s="327">
        <f t="shared" si="1"/>
        <v>478</v>
      </c>
    </row>
    <row r="33" spans="1:8" s="9" customFormat="1" ht="30" customHeight="1">
      <c r="A33" s="306" t="s">
        <v>2034</v>
      </c>
      <c r="B33" s="311" t="s">
        <v>2035</v>
      </c>
      <c r="C33" s="399">
        <v>350</v>
      </c>
      <c r="D33" s="323">
        <v>441</v>
      </c>
      <c r="E33" s="399">
        <v>1000</v>
      </c>
      <c r="F33" s="323">
        <v>1011</v>
      </c>
      <c r="G33" s="323">
        <f t="shared" si="0"/>
        <v>1350</v>
      </c>
      <c r="H33" s="323">
        <f t="shared" si="1"/>
        <v>1452</v>
      </c>
    </row>
    <row r="34" spans="1:8" s="9" customFormat="1" ht="30" customHeight="1">
      <c r="A34" s="306" t="s">
        <v>2036</v>
      </c>
      <c r="B34" s="311" t="s">
        <v>2037</v>
      </c>
      <c r="C34" s="399">
        <v>150</v>
      </c>
      <c r="D34" s="323">
        <v>327</v>
      </c>
      <c r="E34" s="399">
        <v>400</v>
      </c>
      <c r="F34" s="323">
        <v>438</v>
      </c>
      <c r="G34" s="323">
        <f t="shared" si="0"/>
        <v>550</v>
      </c>
      <c r="H34" s="323">
        <f t="shared" si="1"/>
        <v>765</v>
      </c>
    </row>
    <row r="35" spans="1:8" s="9" customFormat="1" ht="30" customHeight="1">
      <c r="A35" s="306" t="s">
        <v>2038</v>
      </c>
      <c r="B35" s="311" t="s">
        <v>2039</v>
      </c>
      <c r="C35" s="399">
        <v>150</v>
      </c>
      <c r="D35" s="323">
        <v>327</v>
      </c>
      <c r="E35" s="399">
        <v>400</v>
      </c>
      <c r="F35" s="323">
        <v>438</v>
      </c>
      <c r="G35" s="323">
        <f t="shared" si="0"/>
        <v>550</v>
      </c>
      <c r="H35" s="323">
        <f t="shared" si="1"/>
        <v>765</v>
      </c>
    </row>
    <row r="36" spans="1:8" s="9" customFormat="1" ht="30" customHeight="1">
      <c r="A36" s="313" t="s">
        <v>2228</v>
      </c>
      <c r="B36" s="316" t="s">
        <v>2229</v>
      </c>
      <c r="C36" s="327">
        <v>250</v>
      </c>
      <c r="D36" s="327">
        <v>131</v>
      </c>
      <c r="E36" s="327">
        <v>1500</v>
      </c>
      <c r="F36" s="327">
        <v>347</v>
      </c>
      <c r="G36" s="327">
        <f>SUM(C36,E36)</f>
        <v>1750</v>
      </c>
      <c r="H36" s="327">
        <f t="shared" si="1"/>
        <v>478</v>
      </c>
    </row>
    <row r="37" spans="1:8" s="9" customFormat="1" ht="30" customHeight="1">
      <c r="A37" s="306" t="s">
        <v>2040</v>
      </c>
      <c r="B37" s="311" t="s">
        <v>2041</v>
      </c>
      <c r="C37" s="399">
        <v>250</v>
      </c>
      <c r="D37" s="323">
        <v>74</v>
      </c>
      <c r="E37" s="399">
        <v>1000</v>
      </c>
      <c r="F37" s="323">
        <v>549</v>
      </c>
      <c r="G37" s="323">
        <f t="shared" si="0"/>
        <v>1250</v>
      </c>
      <c r="H37" s="323">
        <f t="shared" si="1"/>
        <v>623</v>
      </c>
    </row>
    <row r="38" spans="1:8" s="9" customFormat="1" ht="30" customHeight="1">
      <c r="A38" s="306" t="s">
        <v>2042</v>
      </c>
      <c r="B38" s="311" t="s">
        <v>2043</v>
      </c>
      <c r="C38" s="399">
        <v>35</v>
      </c>
      <c r="D38" s="323">
        <v>91</v>
      </c>
      <c r="E38" s="399">
        <v>350</v>
      </c>
      <c r="F38" s="323">
        <v>469</v>
      </c>
      <c r="G38" s="323">
        <f t="shared" si="0"/>
        <v>385</v>
      </c>
      <c r="H38" s="323">
        <f t="shared" si="1"/>
        <v>560</v>
      </c>
    </row>
    <row r="39" spans="1:8" s="9" customFormat="1" ht="30" customHeight="1">
      <c r="A39" s="315" t="s">
        <v>2044</v>
      </c>
      <c r="B39" s="309" t="s">
        <v>2045</v>
      </c>
      <c r="C39" s="399">
        <v>35</v>
      </c>
      <c r="D39" s="323">
        <v>90</v>
      </c>
      <c r="E39" s="399">
        <v>300</v>
      </c>
      <c r="F39" s="323">
        <v>469</v>
      </c>
      <c r="G39" s="323">
        <f t="shared" si="0"/>
        <v>335</v>
      </c>
      <c r="H39" s="323">
        <f t="shared" si="1"/>
        <v>559</v>
      </c>
    </row>
    <row r="40" spans="1:8" s="9" customFormat="1" ht="30" customHeight="1">
      <c r="A40" s="306" t="s">
        <v>2046</v>
      </c>
      <c r="B40" s="312" t="s">
        <v>2047</v>
      </c>
      <c r="C40" s="399">
        <v>350</v>
      </c>
      <c r="D40" s="323">
        <v>644</v>
      </c>
      <c r="E40" s="399">
        <v>2500</v>
      </c>
      <c r="F40" s="323">
        <v>3460</v>
      </c>
      <c r="G40" s="323">
        <f t="shared" si="0"/>
        <v>2850</v>
      </c>
      <c r="H40" s="323">
        <f t="shared" si="1"/>
        <v>4104</v>
      </c>
    </row>
    <row r="41" spans="1:8" s="9" customFormat="1" ht="30" customHeight="1">
      <c r="A41" s="306" t="s">
        <v>2048</v>
      </c>
      <c r="B41" s="311" t="s">
        <v>2049</v>
      </c>
      <c r="C41" s="399">
        <v>100</v>
      </c>
      <c r="D41" s="323">
        <v>448</v>
      </c>
      <c r="E41" s="399">
        <v>900</v>
      </c>
      <c r="F41" s="323">
        <v>2315</v>
      </c>
      <c r="G41" s="323">
        <f t="shared" si="0"/>
        <v>1000</v>
      </c>
      <c r="H41" s="323">
        <f t="shared" si="1"/>
        <v>2763</v>
      </c>
    </row>
    <row r="42" spans="1:8" s="9" customFormat="1" ht="30" customHeight="1">
      <c r="A42" s="306" t="s">
        <v>2050</v>
      </c>
      <c r="B42" s="311" t="s">
        <v>2051</v>
      </c>
      <c r="C42" s="399">
        <v>10</v>
      </c>
      <c r="D42" s="323"/>
      <c r="E42" s="399">
        <v>10</v>
      </c>
      <c r="F42" s="323">
        <v>3</v>
      </c>
      <c r="G42" s="323">
        <f t="shared" si="0"/>
        <v>20</v>
      </c>
      <c r="H42" s="323">
        <f t="shared" si="1"/>
        <v>3</v>
      </c>
    </row>
    <row r="43" spans="1:8" s="9" customFormat="1" ht="30" customHeight="1">
      <c r="A43" s="306" t="s">
        <v>2052</v>
      </c>
      <c r="B43" s="311" t="s">
        <v>2053</v>
      </c>
      <c r="C43" s="399">
        <v>75</v>
      </c>
      <c r="D43" s="323">
        <v>262</v>
      </c>
      <c r="E43" s="399">
        <v>200</v>
      </c>
      <c r="F43" s="323">
        <v>636</v>
      </c>
      <c r="G43" s="323">
        <f t="shared" si="0"/>
        <v>275</v>
      </c>
      <c r="H43" s="323">
        <f t="shared" si="1"/>
        <v>898</v>
      </c>
    </row>
    <row r="44" spans="1:8" s="9" customFormat="1" ht="30" customHeight="1">
      <c r="A44" s="306" t="s">
        <v>2054</v>
      </c>
      <c r="B44" s="311" t="s">
        <v>2055</v>
      </c>
      <c r="C44" s="399">
        <v>250</v>
      </c>
      <c r="D44" s="323">
        <v>74</v>
      </c>
      <c r="E44" s="399">
        <v>1000</v>
      </c>
      <c r="F44" s="323">
        <v>550</v>
      </c>
      <c r="G44" s="323">
        <f t="shared" si="0"/>
        <v>1250</v>
      </c>
      <c r="H44" s="323">
        <f t="shared" si="1"/>
        <v>624</v>
      </c>
    </row>
    <row r="45" spans="1:8" s="9" customFormat="1" ht="30" customHeight="1">
      <c r="A45" s="306" t="s">
        <v>2056</v>
      </c>
      <c r="B45" s="311" t="s">
        <v>2057</v>
      </c>
      <c r="C45" s="399">
        <v>40</v>
      </c>
      <c r="D45" s="323">
        <v>234</v>
      </c>
      <c r="E45" s="399">
        <v>700</v>
      </c>
      <c r="F45" s="323">
        <v>990</v>
      </c>
      <c r="G45" s="323">
        <f t="shared" si="0"/>
        <v>740</v>
      </c>
      <c r="H45" s="323">
        <f t="shared" si="1"/>
        <v>1224</v>
      </c>
    </row>
    <row r="46" spans="1:8" s="9" customFormat="1" ht="30" customHeight="1">
      <c r="A46" s="306" t="s">
        <v>2058</v>
      </c>
      <c r="B46" s="311" t="s">
        <v>2059</v>
      </c>
      <c r="C46" s="399">
        <v>350</v>
      </c>
      <c r="D46" s="323">
        <v>436</v>
      </c>
      <c r="E46" s="399">
        <v>1000</v>
      </c>
      <c r="F46" s="323">
        <v>966</v>
      </c>
      <c r="G46" s="323">
        <f t="shared" si="0"/>
        <v>1350</v>
      </c>
      <c r="H46" s="323">
        <f t="shared" si="1"/>
        <v>1402</v>
      </c>
    </row>
    <row r="47" spans="1:8" s="9" customFormat="1" ht="30" customHeight="1">
      <c r="A47" s="306" t="s">
        <v>2060</v>
      </c>
      <c r="B47" s="311" t="s">
        <v>2061</v>
      </c>
      <c r="C47" s="399">
        <v>80</v>
      </c>
      <c r="D47" s="323">
        <v>73</v>
      </c>
      <c r="E47" s="399">
        <v>300</v>
      </c>
      <c r="F47" s="323">
        <v>351</v>
      </c>
      <c r="G47" s="323">
        <f t="shared" si="0"/>
        <v>380</v>
      </c>
      <c r="H47" s="323">
        <f t="shared" si="1"/>
        <v>424</v>
      </c>
    </row>
    <row r="48" spans="1:8" s="9" customFormat="1" ht="30" customHeight="1">
      <c r="A48" s="306" t="s">
        <v>2062</v>
      </c>
      <c r="B48" s="312" t="s">
        <v>2063</v>
      </c>
      <c r="C48" s="399">
        <v>400</v>
      </c>
      <c r="D48" s="323">
        <v>663</v>
      </c>
      <c r="E48" s="399">
        <v>3000</v>
      </c>
      <c r="F48" s="323">
        <v>3520</v>
      </c>
      <c r="G48" s="323">
        <f t="shared" si="0"/>
        <v>3400</v>
      </c>
      <c r="H48" s="323">
        <f t="shared" si="1"/>
        <v>4183</v>
      </c>
    </row>
    <row r="49" spans="1:8" s="9" customFormat="1" ht="30" customHeight="1">
      <c r="A49" s="315" t="s">
        <v>2064</v>
      </c>
      <c r="B49" s="315" t="s">
        <v>2065</v>
      </c>
      <c r="C49" s="399">
        <v>300</v>
      </c>
      <c r="D49" s="323">
        <v>307</v>
      </c>
      <c r="E49" s="399">
        <v>2200</v>
      </c>
      <c r="F49" s="323">
        <v>609</v>
      </c>
      <c r="G49" s="323">
        <f t="shared" si="0"/>
        <v>2500</v>
      </c>
      <c r="H49" s="323">
        <f t="shared" si="1"/>
        <v>916</v>
      </c>
    </row>
    <row r="50" spans="1:8" s="9" customFormat="1" ht="30" customHeight="1">
      <c r="A50" s="315" t="s">
        <v>2066</v>
      </c>
      <c r="B50" s="315" t="s">
        <v>2067</v>
      </c>
      <c r="C50" s="399">
        <v>300</v>
      </c>
      <c r="D50" s="323">
        <v>306</v>
      </c>
      <c r="E50" s="399">
        <v>2200</v>
      </c>
      <c r="F50" s="323">
        <v>608</v>
      </c>
      <c r="G50" s="323">
        <f t="shared" si="0"/>
        <v>2500</v>
      </c>
      <c r="H50" s="323">
        <f t="shared" si="1"/>
        <v>914</v>
      </c>
    </row>
    <row r="51" spans="1:8" s="9" customFormat="1" ht="30" customHeight="1">
      <c r="A51" s="315" t="s">
        <v>2068</v>
      </c>
      <c r="B51" s="315" t="s">
        <v>2069</v>
      </c>
      <c r="C51" s="399">
        <v>300</v>
      </c>
      <c r="D51" s="323">
        <v>307</v>
      </c>
      <c r="E51" s="399">
        <v>2200</v>
      </c>
      <c r="F51" s="323">
        <v>609</v>
      </c>
      <c r="G51" s="323">
        <f t="shared" si="0"/>
        <v>2500</v>
      </c>
      <c r="H51" s="323">
        <f t="shared" si="1"/>
        <v>916</v>
      </c>
    </row>
    <row r="52" spans="1:8" s="9" customFormat="1" ht="30" customHeight="1">
      <c r="A52" s="306" t="s">
        <v>2072</v>
      </c>
      <c r="B52" s="311" t="s">
        <v>2073</v>
      </c>
      <c r="C52" s="399">
        <v>5</v>
      </c>
      <c r="D52" s="323"/>
      <c r="E52" s="399">
        <v>5</v>
      </c>
      <c r="F52" s="323"/>
      <c r="G52" s="323">
        <f t="shared" si="0"/>
        <v>10</v>
      </c>
      <c r="H52" s="323">
        <f t="shared" si="1"/>
        <v>0</v>
      </c>
    </row>
    <row r="53" spans="1:8" s="9" customFormat="1" ht="30" customHeight="1">
      <c r="A53" s="306" t="s">
        <v>2074</v>
      </c>
      <c r="B53" s="311" t="s">
        <v>2075</v>
      </c>
      <c r="C53" s="399">
        <v>5</v>
      </c>
      <c r="D53" s="323"/>
      <c r="E53" s="399">
        <v>5</v>
      </c>
      <c r="F53" s="323"/>
      <c r="G53" s="323">
        <f t="shared" si="0"/>
        <v>10</v>
      </c>
      <c r="H53" s="323">
        <f t="shared" si="1"/>
        <v>0</v>
      </c>
    </row>
    <row r="54" spans="1:8" s="9" customFormat="1" ht="30" customHeight="1">
      <c r="A54" s="306" t="s">
        <v>2076</v>
      </c>
      <c r="B54" s="311" t="s">
        <v>2077</v>
      </c>
      <c r="C54" s="399">
        <v>5</v>
      </c>
      <c r="D54" s="323">
        <v>3</v>
      </c>
      <c r="E54" s="399">
        <v>30</v>
      </c>
      <c r="F54" s="323">
        <v>49</v>
      </c>
      <c r="G54" s="323">
        <f t="shared" si="0"/>
        <v>35</v>
      </c>
      <c r="H54" s="323">
        <f t="shared" si="1"/>
        <v>52</v>
      </c>
    </row>
    <row r="55" spans="1:8" s="9" customFormat="1" ht="30" customHeight="1">
      <c r="A55" s="306" t="s">
        <v>2078</v>
      </c>
      <c r="B55" s="311" t="s">
        <v>2079</v>
      </c>
      <c r="C55" s="399">
        <v>5</v>
      </c>
      <c r="D55" s="323"/>
      <c r="E55" s="399">
        <v>5</v>
      </c>
      <c r="F55" s="323"/>
      <c r="G55" s="323">
        <f t="shared" si="0"/>
        <v>10</v>
      </c>
      <c r="H55" s="323">
        <f t="shared" si="1"/>
        <v>0</v>
      </c>
    </row>
    <row r="56" spans="1:8" s="9" customFormat="1" ht="30" customHeight="1">
      <c r="A56" s="306" t="s">
        <v>2091</v>
      </c>
      <c r="B56" s="311" t="s">
        <v>2080</v>
      </c>
      <c r="C56" s="399">
        <v>5</v>
      </c>
      <c r="D56" s="323"/>
      <c r="E56" s="399">
        <v>5</v>
      </c>
      <c r="F56" s="323"/>
      <c r="G56" s="323">
        <f t="shared" si="0"/>
        <v>10</v>
      </c>
      <c r="H56" s="323">
        <f t="shared" si="1"/>
        <v>0</v>
      </c>
    </row>
    <row r="57" spans="1:8" s="9" customFormat="1" ht="30" customHeight="1">
      <c r="A57" s="306" t="s">
        <v>2092</v>
      </c>
      <c r="B57" s="311" t="s">
        <v>2081</v>
      </c>
      <c r="C57" s="399">
        <v>5</v>
      </c>
      <c r="D57" s="323">
        <v>3</v>
      </c>
      <c r="E57" s="399">
        <v>35</v>
      </c>
      <c r="F57" s="323">
        <v>52</v>
      </c>
      <c r="G57" s="323">
        <f t="shared" si="0"/>
        <v>40</v>
      </c>
      <c r="H57" s="323">
        <f t="shared" si="1"/>
        <v>55</v>
      </c>
    </row>
    <row r="58" spans="1:8" s="9" customFormat="1" ht="30" customHeight="1">
      <c r="A58" s="306" t="s">
        <v>2094</v>
      </c>
      <c r="B58" s="311" t="s">
        <v>2083</v>
      </c>
      <c r="C58" s="399">
        <v>5</v>
      </c>
      <c r="D58" s="323">
        <v>3</v>
      </c>
      <c r="E58" s="399">
        <v>5</v>
      </c>
      <c r="F58" s="323">
        <v>48</v>
      </c>
      <c r="G58" s="323">
        <f t="shared" si="0"/>
        <v>10</v>
      </c>
      <c r="H58" s="323">
        <f t="shared" si="1"/>
        <v>51</v>
      </c>
    </row>
    <row r="59" spans="1:8" s="9" customFormat="1" ht="30" customHeight="1">
      <c r="A59" s="306" t="s">
        <v>2095</v>
      </c>
      <c r="B59" s="311" t="s">
        <v>2084</v>
      </c>
      <c r="C59" s="399">
        <v>5</v>
      </c>
      <c r="D59" s="323"/>
      <c r="E59" s="399">
        <v>5</v>
      </c>
      <c r="F59" s="323"/>
      <c r="G59" s="323">
        <f t="shared" si="0"/>
        <v>10</v>
      </c>
      <c r="H59" s="323">
        <f t="shared" si="1"/>
        <v>0</v>
      </c>
    </row>
    <row r="60" spans="1:8" s="9" customFormat="1" ht="30" customHeight="1">
      <c r="A60" s="306" t="s">
        <v>2096</v>
      </c>
      <c r="B60" s="317" t="s">
        <v>2085</v>
      </c>
      <c r="C60" s="399">
        <v>80</v>
      </c>
      <c r="D60" s="323">
        <v>22</v>
      </c>
      <c r="E60" s="399">
        <v>628</v>
      </c>
      <c r="F60" s="323">
        <v>473</v>
      </c>
      <c r="G60" s="323">
        <f t="shared" si="0"/>
        <v>708</v>
      </c>
      <c r="H60" s="323">
        <f t="shared" si="1"/>
        <v>495</v>
      </c>
    </row>
    <row r="61" spans="1:8" s="9" customFormat="1" ht="30" customHeight="1">
      <c r="A61" s="313" t="s">
        <v>2218</v>
      </c>
      <c r="B61" s="454" t="s">
        <v>2219</v>
      </c>
      <c r="C61" s="327">
        <v>100</v>
      </c>
      <c r="D61" s="327">
        <v>120</v>
      </c>
      <c r="E61" s="327">
        <v>1500</v>
      </c>
      <c r="F61" s="327">
        <v>1450</v>
      </c>
      <c r="G61" s="327">
        <f>SUM(C61,E61)</f>
        <v>1600</v>
      </c>
      <c r="H61" s="327">
        <f t="shared" si="1"/>
        <v>1570</v>
      </c>
    </row>
    <row r="62" spans="1:8" s="9" customFormat="1" ht="30" customHeight="1">
      <c r="A62" s="313" t="s">
        <v>2220</v>
      </c>
      <c r="B62" s="454" t="s">
        <v>2221</v>
      </c>
      <c r="C62" s="327">
        <v>850</v>
      </c>
      <c r="D62" s="327">
        <v>673</v>
      </c>
      <c r="E62" s="327">
        <v>5500</v>
      </c>
      <c r="F62" s="327">
        <v>3529</v>
      </c>
      <c r="G62" s="327">
        <f>SUM(C62,E62)</f>
        <v>6350</v>
      </c>
      <c r="H62" s="327">
        <f t="shared" si="1"/>
        <v>4202</v>
      </c>
    </row>
    <row r="63" spans="1:8" s="9" customFormat="1" ht="30" customHeight="1">
      <c r="A63" s="306" t="s">
        <v>2097</v>
      </c>
      <c r="B63" s="318" t="s">
        <v>2086</v>
      </c>
      <c r="C63" s="402">
        <v>300</v>
      </c>
      <c r="D63" s="402">
        <v>632</v>
      </c>
      <c r="E63" s="402">
        <v>3420</v>
      </c>
      <c r="F63" s="402">
        <v>3301</v>
      </c>
      <c r="G63" s="402">
        <f t="shared" si="0"/>
        <v>3720</v>
      </c>
      <c r="H63" s="402">
        <f t="shared" si="1"/>
        <v>3933</v>
      </c>
    </row>
    <row r="64" spans="1:8" s="9" customFormat="1" ht="30" customHeight="1">
      <c r="A64" s="306" t="s">
        <v>2365</v>
      </c>
      <c r="B64" s="311" t="s">
        <v>2366</v>
      </c>
      <c r="C64" s="402">
        <v>200</v>
      </c>
      <c r="D64" s="402">
        <v>12</v>
      </c>
      <c r="E64" s="402">
        <v>1000</v>
      </c>
      <c r="F64" s="402"/>
      <c r="G64" s="402">
        <f>SUM(C64,E64)</f>
        <v>1200</v>
      </c>
      <c r="H64" s="402">
        <f t="shared" si="1"/>
        <v>12</v>
      </c>
    </row>
    <row r="65" spans="1:8" s="9" customFormat="1" ht="30" customHeight="1">
      <c r="A65" s="306" t="s">
        <v>2367</v>
      </c>
      <c r="B65" s="311" t="s">
        <v>2368</v>
      </c>
      <c r="C65" s="402">
        <v>200</v>
      </c>
      <c r="D65" s="402">
        <v>305</v>
      </c>
      <c r="E65" s="402">
        <v>1000</v>
      </c>
      <c r="F65" s="402">
        <v>1565</v>
      </c>
      <c r="G65" s="402">
        <f>SUM(C65,E65)</f>
        <v>1200</v>
      </c>
      <c r="H65" s="402">
        <f t="shared" si="1"/>
        <v>1870</v>
      </c>
    </row>
    <row r="66" spans="1:8" s="9" customFormat="1" ht="30" customHeight="1">
      <c r="A66" s="306" t="s">
        <v>2098</v>
      </c>
      <c r="B66" s="312" t="s">
        <v>2087</v>
      </c>
      <c r="C66" s="402">
        <v>100</v>
      </c>
      <c r="D66" s="402">
        <v>777</v>
      </c>
      <c r="E66" s="402">
        <v>500</v>
      </c>
      <c r="F66" s="402">
        <v>1049</v>
      </c>
      <c r="G66" s="402">
        <f>SUM(C66,E66)</f>
        <v>600</v>
      </c>
      <c r="H66" s="402">
        <f>SUM(D66,F66)</f>
        <v>1826</v>
      </c>
    </row>
    <row r="67" spans="1:8" s="9" customFormat="1" ht="30" customHeight="1">
      <c r="A67" s="313" t="s">
        <v>2222</v>
      </c>
      <c r="B67" s="455" t="s">
        <v>2223</v>
      </c>
      <c r="C67" s="327">
        <v>200</v>
      </c>
      <c r="D67" s="327">
        <v>460</v>
      </c>
      <c r="E67" s="327">
        <v>1000</v>
      </c>
      <c r="F67" s="327">
        <v>2608</v>
      </c>
      <c r="G67" s="327">
        <f>SUM(C67,E67)</f>
        <v>1200</v>
      </c>
      <c r="H67" s="327">
        <f t="shared" si="1"/>
        <v>3068</v>
      </c>
    </row>
    <row r="68" spans="1:8" s="9" customFormat="1" ht="30" customHeight="1">
      <c r="A68" s="306" t="s">
        <v>2363</v>
      </c>
      <c r="B68" s="309" t="s">
        <v>2364</v>
      </c>
      <c r="C68" s="402">
        <v>200</v>
      </c>
      <c r="D68" s="402">
        <v>140</v>
      </c>
      <c r="E68" s="402">
        <v>1000</v>
      </c>
      <c r="F68" s="402">
        <v>410</v>
      </c>
      <c r="G68" s="402">
        <f>SUM(C68,E68)</f>
        <v>1200</v>
      </c>
      <c r="H68" s="402">
        <f>SUM(D68,F68)</f>
        <v>550</v>
      </c>
    </row>
    <row r="69" spans="1:8" s="9" customFormat="1" ht="30" customHeight="1">
      <c r="A69" s="306" t="s">
        <v>2099</v>
      </c>
      <c r="B69" s="310" t="s">
        <v>2197</v>
      </c>
      <c r="C69" s="402">
        <v>850</v>
      </c>
      <c r="D69" s="402">
        <v>53</v>
      </c>
      <c r="E69" s="402">
        <v>700</v>
      </c>
      <c r="F69" s="402">
        <v>103</v>
      </c>
      <c r="G69" s="402">
        <f t="shared" si="0"/>
        <v>1550</v>
      </c>
      <c r="H69" s="402">
        <f t="shared" si="1"/>
        <v>156</v>
      </c>
    </row>
    <row r="70" spans="1:8" s="9" customFormat="1" ht="30" customHeight="1">
      <c r="A70" s="306" t="s">
        <v>2100</v>
      </c>
      <c r="B70" s="310" t="s">
        <v>2198</v>
      </c>
      <c r="C70" s="402">
        <v>20</v>
      </c>
      <c r="D70" s="402"/>
      <c r="E70" s="402">
        <v>77</v>
      </c>
      <c r="F70" s="402"/>
      <c r="G70" s="402">
        <f t="shared" si="0"/>
        <v>97</v>
      </c>
      <c r="H70" s="402">
        <f t="shared" si="1"/>
        <v>0</v>
      </c>
    </row>
    <row r="71" spans="1:8" s="9" customFormat="1" ht="30" customHeight="1">
      <c r="A71" s="306" t="s">
        <v>2101</v>
      </c>
      <c r="B71" s="317" t="s">
        <v>2088</v>
      </c>
      <c r="C71" s="402">
        <v>20</v>
      </c>
      <c r="D71" s="402">
        <v>68</v>
      </c>
      <c r="E71" s="402">
        <v>240</v>
      </c>
      <c r="F71" s="402">
        <v>346</v>
      </c>
      <c r="G71" s="402">
        <f t="shared" si="0"/>
        <v>260</v>
      </c>
      <c r="H71" s="402">
        <f t="shared" si="1"/>
        <v>414</v>
      </c>
    </row>
    <row r="72" spans="1:8" s="9" customFormat="1" ht="30" customHeight="1">
      <c r="A72" s="313" t="s">
        <v>2234</v>
      </c>
      <c r="B72" s="316" t="s">
        <v>2235</v>
      </c>
      <c r="C72" s="327">
        <v>20</v>
      </c>
      <c r="D72" s="327">
        <v>12</v>
      </c>
      <c r="E72" s="327">
        <v>20</v>
      </c>
      <c r="F72" s="327">
        <v>20</v>
      </c>
      <c r="G72" s="327">
        <f>SUM(C72,E72)</f>
        <v>40</v>
      </c>
      <c r="H72" s="327">
        <f t="shared" si="1"/>
        <v>32</v>
      </c>
    </row>
    <row r="73" spans="1:8" s="9" customFormat="1" ht="30" customHeight="1">
      <c r="A73" s="313" t="s">
        <v>2236</v>
      </c>
      <c r="B73" s="316" t="s">
        <v>2237</v>
      </c>
      <c r="C73" s="327">
        <v>20</v>
      </c>
      <c r="D73" s="327">
        <v>12</v>
      </c>
      <c r="E73" s="327">
        <v>20</v>
      </c>
      <c r="F73" s="327">
        <v>20</v>
      </c>
      <c r="G73" s="327">
        <f>SUM(C73,E73)</f>
        <v>40</v>
      </c>
      <c r="H73" s="327">
        <f t="shared" si="1"/>
        <v>32</v>
      </c>
    </row>
    <row r="74" spans="1:8" s="9" customFormat="1" ht="41.25" customHeight="1">
      <c r="A74" s="313" t="s">
        <v>2148</v>
      </c>
      <c r="B74" s="316" t="s">
        <v>2149</v>
      </c>
      <c r="C74" s="399">
        <v>20</v>
      </c>
      <c r="D74" s="323">
        <v>17</v>
      </c>
      <c r="E74" s="399">
        <v>100</v>
      </c>
      <c r="F74" s="323">
        <v>3</v>
      </c>
      <c r="G74" s="323">
        <f t="shared" si="0"/>
        <v>120</v>
      </c>
      <c r="H74" s="323">
        <f t="shared" si="1"/>
        <v>20</v>
      </c>
    </row>
    <row r="75" spans="1:8" s="9" customFormat="1" ht="40.5" customHeight="1">
      <c r="A75" s="313" t="s">
        <v>2150</v>
      </c>
      <c r="B75" s="316" t="s">
        <v>2151</v>
      </c>
      <c r="C75" s="399">
        <v>20</v>
      </c>
      <c r="D75" s="323">
        <v>17</v>
      </c>
      <c r="E75" s="399">
        <v>100</v>
      </c>
      <c r="F75" s="323">
        <v>3</v>
      </c>
      <c r="G75" s="323">
        <f t="shared" si="0"/>
        <v>120</v>
      </c>
      <c r="H75" s="323">
        <f t="shared" si="1"/>
        <v>20</v>
      </c>
    </row>
    <row r="76" spans="1:8" s="9" customFormat="1" ht="30" customHeight="1">
      <c r="A76" s="483" t="s">
        <v>167</v>
      </c>
      <c r="B76" s="483"/>
      <c r="C76" s="479">
        <v>1000</v>
      </c>
      <c r="D76" s="479">
        <v>1274</v>
      </c>
      <c r="E76" s="479">
        <v>1900</v>
      </c>
      <c r="F76" s="479">
        <v>2067</v>
      </c>
      <c r="G76" s="479">
        <f t="shared" ref="G76:H78" si="2">C76+E76</f>
        <v>2900</v>
      </c>
      <c r="H76" s="479">
        <f t="shared" si="2"/>
        <v>3341</v>
      </c>
    </row>
    <row r="77" spans="1:8" s="9" customFormat="1" ht="30" customHeight="1">
      <c r="A77" s="483" t="s">
        <v>168</v>
      </c>
      <c r="B77" s="483"/>
      <c r="C77" s="479">
        <v>2000</v>
      </c>
      <c r="D77" s="479">
        <v>2548</v>
      </c>
      <c r="E77" s="479">
        <v>4000</v>
      </c>
      <c r="F77" s="479">
        <v>4134</v>
      </c>
      <c r="G77" s="479">
        <f t="shared" si="2"/>
        <v>6000</v>
      </c>
      <c r="H77" s="479">
        <f t="shared" si="2"/>
        <v>6682</v>
      </c>
    </row>
    <row r="78" spans="1:8" s="9" customFormat="1" ht="30" customHeight="1">
      <c r="A78" s="483" t="s">
        <v>169</v>
      </c>
      <c r="B78" s="483"/>
      <c r="C78" s="479">
        <f>SUM(C79:C146)</f>
        <v>14667</v>
      </c>
      <c r="D78" s="479">
        <f>SUM(D79:D146)</f>
        <v>23378</v>
      </c>
      <c r="E78" s="479">
        <f>SUM(E79:E146)</f>
        <v>21925</v>
      </c>
      <c r="F78" s="479">
        <f>SUM(F79:F146)</f>
        <v>19556</v>
      </c>
      <c r="G78" s="479">
        <f t="shared" si="2"/>
        <v>36592</v>
      </c>
      <c r="H78" s="479">
        <f t="shared" si="2"/>
        <v>42934</v>
      </c>
    </row>
    <row r="79" spans="1:8" s="9" customFormat="1" ht="30" customHeight="1">
      <c r="A79" s="313" t="s">
        <v>2070</v>
      </c>
      <c r="B79" s="314" t="s">
        <v>2071</v>
      </c>
      <c r="C79" s="399">
        <v>30</v>
      </c>
      <c r="D79" s="323">
        <v>21</v>
      </c>
      <c r="E79" s="399">
        <v>70</v>
      </c>
      <c r="F79" s="323">
        <v>18</v>
      </c>
      <c r="G79" s="323">
        <f>SUM(C79,E79)</f>
        <v>100</v>
      </c>
      <c r="H79" s="323">
        <f>SUM(D79,F79)</f>
        <v>39</v>
      </c>
    </row>
    <row r="80" spans="1:8" s="9" customFormat="1" ht="30" customHeight="1">
      <c r="A80" s="306" t="s">
        <v>2093</v>
      </c>
      <c r="B80" s="309" t="s">
        <v>2082</v>
      </c>
      <c r="C80" s="399">
        <v>30</v>
      </c>
      <c r="D80" s="323">
        <v>1</v>
      </c>
      <c r="E80" s="399">
        <v>30</v>
      </c>
      <c r="F80" s="323"/>
      <c r="G80" s="323">
        <f t="shared" ref="G80:G146" si="3">SUM(C80,E80)</f>
        <v>60</v>
      </c>
      <c r="H80" s="323">
        <f>SUM(D80,F80)</f>
        <v>1</v>
      </c>
    </row>
    <row r="81" spans="1:8" s="9" customFormat="1" ht="30" customHeight="1">
      <c r="A81" s="319" t="s">
        <v>2102</v>
      </c>
      <c r="B81" s="307" t="s">
        <v>2089</v>
      </c>
      <c r="C81" s="399">
        <v>500</v>
      </c>
      <c r="D81" s="323">
        <v>486</v>
      </c>
      <c r="E81" s="399">
        <v>700</v>
      </c>
      <c r="F81" s="323">
        <v>520</v>
      </c>
      <c r="G81" s="323">
        <f t="shared" si="3"/>
        <v>1200</v>
      </c>
      <c r="H81" s="323">
        <f t="shared" ref="H81:H146" si="4">SUM(D81,F81)</f>
        <v>1006</v>
      </c>
    </row>
    <row r="82" spans="1:8" s="9" customFormat="1" ht="36.75" customHeight="1">
      <c r="A82" s="321" t="s">
        <v>2289</v>
      </c>
      <c r="B82" s="322" t="s">
        <v>2290</v>
      </c>
      <c r="C82" s="327">
        <v>200</v>
      </c>
      <c r="D82" s="327">
        <v>458</v>
      </c>
      <c r="E82" s="327">
        <v>500</v>
      </c>
      <c r="F82" s="327">
        <v>489</v>
      </c>
      <c r="G82" s="402">
        <f t="shared" si="3"/>
        <v>700</v>
      </c>
      <c r="H82" s="327">
        <f t="shared" si="4"/>
        <v>947</v>
      </c>
    </row>
    <row r="83" spans="1:8" s="9" customFormat="1" ht="30" customHeight="1">
      <c r="A83" s="319" t="s">
        <v>2103</v>
      </c>
      <c r="B83" s="308" t="s">
        <v>2090</v>
      </c>
      <c r="C83" s="399">
        <v>40</v>
      </c>
      <c r="D83" s="323">
        <v>48</v>
      </c>
      <c r="E83" s="399">
        <v>20</v>
      </c>
      <c r="F83" s="323">
        <v>6</v>
      </c>
      <c r="G83" s="402">
        <f t="shared" si="3"/>
        <v>60</v>
      </c>
      <c r="H83" s="323">
        <f t="shared" si="4"/>
        <v>54</v>
      </c>
    </row>
    <row r="84" spans="1:8" s="9" customFormat="1" ht="41.25" customHeight="1">
      <c r="A84" s="319" t="s">
        <v>2104</v>
      </c>
      <c r="B84" s="308" t="s">
        <v>2105</v>
      </c>
      <c r="C84" s="399">
        <v>400</v>
      </c>
      <c r="D84" s="323">
        <v>399</v>
      </c>
      <c r="E84" s="399">
        <v>5</v>
      </c>
      <c r="F84" s="323"/>
      <c r="G84" s="402">
        <f t="shared" si="3"/>
        <v>405</v>
      </c>
      <c r="H84" s="323">
        <f t="shared" si="4"/>
        <v>399</v>
      </c>
    </row>
    <row r="85" spans="1:8" s="9" customFormat="1" ht="30" customHeight="1">
      <c r="A85" s="319" t="s">
        <v>2106</v>
      </c>
      <c r="B85" s="309" t="s">
        <v>2107</v>
      </c>
      <c r="C85" s="399">
        <v>500</v>
      </c>
      <c r="D85" s="323">
        <v>543</v>
      </c>
      <c r="E85" s="399">
        <v>700</v>
      </c>
      <c r="F85" s="323">
        <v>535</v>
      </c>
      <c r="G85" s="402">
        <f t="shared" si="3"/>
        <v>1200</v>
      </c>
      <c r="H85" s="323">
        <f t="shared" si="4"/>
        <v>1078</v>
      </c>
    </row>
    <row r="86" spans="1:8" s="9" customFormat="1" ht="41.25" customHeight="1">
      <c r="A86" s="321" t="s">
        <v>2291</v>
      </c>
      <c r="B86" s="322" t="s">
        <v>2292</v>
      </c>
      <c r="C86" s="327">
        <v>500</v>
      </c>
      <c r="D86" s="327">
        <v>511</v>
      </c>
      <c r="E86" s="327">
        <v>700</v>
      </c>
      <c r="F86" s="327">
        <v>504</v>
      </c>
      <c r="G86" s="402">
        <f t="shared" si="3"/>
        <v>1200</v>
      </c>
      <c r="H86" s="327">
        <f t="shared" si="4"/>
        <v>1015</v>
      </c>
    </row>
    <row r="87" spans="1:8" s="9" customFormat="1" ht="41.25" customHeight="1">
      <c r="A87" s="100" t="s">
        <v>2108</v>
      </c>
      <c r="B87" s="320" t="s">
        <v>2109</v>
      </c>
      <c r="C87" s="402">
        <v>100</v>
      </c>
      <c r="D87" s="402">
        <v>155</v>
      </c>
      <c r="E87" s="402">
        <v>15</v>
      </c>
      <c r="F87" s="402">
        <v>33</v>
      </c>
      <c r="G87" s="402">
        <f t="shared" si="3"/>
        <v>115</v>
      </c>
      <c r="H87" s="402">
        <f t="shared" si="4"/>
        <v>188</v>
      </c>
    </row>
    <row r="88" spans="1:8" s="9" customFormat="1" ht="41.25" customHeight="1">
      <c r="A88" s="360" t="s">
        <v>2293</v>
      </c>
      <c r="B88" s="314" t="s">
        <v>2294</v>
      </c>
      <c r="C88" s="327">
        <v>10</v>
      </c>
      <c r="D88" s="327"/>
      <c r="E88" s="327">
        <v>5</v>
      </c>
      <c r="F88" s="327"/>
      <c r="G88" s="402">
        <f t="shared" si="3"/>
        <v>15</v>
      </c>
      <c r="H88" s="327">
        <f t="shared" si="4"/>
        <v>0</v>
      </c>
    </row>
    <row r="89" spans="1:8" s="9" customFormat="1" ht="41.25" customHeight="1">
      <c r="A89" s="360" t="s">
        <v>2295</v>
      </c>
      <c r="B89" s="314" t="s">
        <v>2296</v>
      </c>
      <c r="C89" s="327">
        <v>2</v>
      </c>
      <c r="D89" s="327"/>
      <c r="E89" s="327">
        <v>10</v>
      </c>
      <c r="F89" s="327"/>
      <c r="G89" s="402">
        <f t="shared" si="3"/>
        <v>12</v>
      </c>
      <c r="H89" s="327">
        <f t="shared" si="4"/>
        <v>0</v>
      </c>
    </row>
    <row r="90" spans="1:8" s="9" customFormat="1" ht="42" customHeight="1">
      <c r="A90" s="100" t="s">
        <v>2110</v>
      </c>
      <c r="B90" s="320" t="s">
        <v>2111</v>
      </c>
      <c r="C90" s="402">
        <v>50</v>
      </c>
      <c r="D90" s="402">
        <v>38</v>
      </c>
      <c r="E90" s="402">
        <v>500</v>
      </c>
      <c r="F90" s="402">
        <v>519</v>
      </c>
      <c r="G90" s="402">
        <f t="shared" si="3"/>
        <v>550</v>
      </c>
      <c r="H90" s="402">
        <f t="shared" si="4"/>
        <v>557</v>
      </c>
    </row>
    <row r="91" spans="1:8" s="9" customFormat="1" ht="30" customHeight="1">
      <c r="A91" s="319" t="s">
        <v>2112</v>
      </c>
      <c r="B91" s="307" t="s">
        <v>2113</v>
      </c>
      <c r="C91" s="402">
        <v>100</v>
      </c>
      <c r="D91" s="402">
        <v>210</v>
      </c>
      <c r="E91" s="402">
        <v>20</v>
      </c>
      <c r="F91" s="402">
        <v>12</v>
      </c>
      <c r="G91" s="402">
        <f t="shared" si="3"/>
        <v>120</v>
      </c>
      <c r="H91" s="402">
        <f t="shared" si="4"/>
        <v>222</v>
      </c>
    </row>
    <row r="92" spans="1:8" s="9" customFormat="1" ht="39.75" customHeight="1">
      <c r="A92" s="321" t="s">
        <v>2297</v>
      </c>
      <c r="B92" s="322" t="s">
        <v>2298</v>
      </c>
      <c r="C92" s="327">
        <v>10</v>
      </c>
      <c r="D92" s="327"/>
      <c r="E92" s="327">
        <v>10</v>
      </c>
      <c r="F92" s="327"/>
      <c r="G92" s="402">
        <f t="shared" si="3"/>
        <v>20</v>
      </c>
      <c r="H92" s="327">
        <f t="shared" si="4"/>
        <v>0</v>
      </c>
    </row>
    <row r="93" spans="1:8" s="9" customFormat="1" ht="30" customHeight="1">
      <c r="A93" s="360" t="s">
        <v>2270</v>
      </c>
      <c r="B93" s="322" t="s">
        <v>2273</v>
      </c>
      <c r="C93" s="327">
        <v>300</v>
      </c>
      <c r="D93" s="327">
        <v>354</v>
      </c>
      <c r="E93" s="327">
        <v>10</v>
      </c>
      <c r="F93" s="327"/>
      <c r="G93" s="402">
        <f t="shared" si="3"/>
        <v>310</v>
      </c>
      <c r="H93" s="327">
        <f t="shared" si="4"/>
        <v>354</v>
      </c>
    </row>
    <row r="94" spans="1:8" s="9" customFormat="1" ht="30" customHeight="1">
      <c r="A94" s="315" t="s">
        <v>2114</v>
      </c>
      <c r="B94" s="309" t="s">
        <v>2115</v>
      </c>
      <c r="C94" s="402">
        <v>350</v>
      </c>
      <c r="D94" s="402">
        <v>422</v>
      </c>
      <c r="E94" s="402">
        <v>350</v>
      </c>
      <c r="F94" s="402">
        <v>194</v>
      </c>
      <c r="G94" s="402">
        <f t="shared" si="3"/>
        <v>700</v>
      </c>
      <c r="H94" s="402">
        <f t="shared" si="4"/>
        <v>616</v>
      </c>
    </row>
    <row r="95" spans="1:8" s="9" customFormat="1" ht="30" customHeight="1">
      <c r="A95" s="319" t="s">
        <v>2116</v>
      </c>
      <c r="B95" s="309" t="s">
        <v>2117</v>
      </c>
      <c r="C95" s="402">
        <v>20</v>
      </c>
      <c r="D95" s="402">
        <v>30</v>
      </c>
      <c r="E95" s="402">
        <v>20</v>
      </c>
      <c r="F95" s="402">
        <v>5</v>
      </c>
      <c r="G95" s="402">
        <f t="shared" si="3"/>
        <v>40</v>
      </c>
      <c r="H95" s="402">
        <f t="shared" si="4"/>
        <v>35</v>
      </c>
    </row>
    <row r="96" spans="1:8" s="9" customFormat="1" ht="30" customHeight="1">
      <c r="A96" s="321" t="s">
        <v>2283</v>
      </c>
      <c r="B96" s="314" t="s">
        <v>2284</v>
      </c>
      <c r="C96" s="327">
        <v>500</v>
      </c>
      <c r="D96" s="327"/>
      <c r="E96" s="327">
        <v>500</v>
      </c>
      <c r="F96" s="327"/>
      <c r="G96" s="402">
        <f t="shared" si="3"/>
        <v>1000</v>
      </c>
      <c r="H96" s="327">
        <f t="shared" si="4"/>
        <v>0</v>
      </c>
    </row>
    <row r="97" spans="1:8" s="9" customFormat="1" ht="30" customHeight="1">
      <c r="A97" s="315" t="s">
        <v>2118</v>
      </c>
      <c r="B97" s="309" t="s">
        <v>2119</v>
      </c>
      <c r="C97" s="399">
        <v>200</v>
      </c>
      <c r="D97" s="323">
        <v>211</v>
      </c>
      <c r="E97" s="399">
        <v>400</v>
      </c>
      <c r="F97" s="323">
        <v>185</v>
      </c>
      <c r="G97" s="402">
        <f t="shared" si="3"/>
        <v>600</v>
      </c>
      <c r="H97" s="323">
        <f t="shared" si="4"/>
        <v>396</v>
      </c>
    </row>
    <row r="98" spans="1:8" s="9" customFormat="1" ht="30" customHeight="1">
      <c r="A98" s="360" t="s">
        <v>2285</v>
      </c>
      <c r="B98" s="314" t="s">
        <v>2286</v>
      </c>
      <c r="C98" s="327">
        <v>200</v>
      </c>
      <c r="D98" s="327">
        <v>20</v>
      </c>
      <c r="E98" s="327">
        <v>500</v>
      </c>
      <c r="F98" s="327">
        <v>20</v>
      </c>
      <c r="G98" s="402">
        <f t="shared" si="3"/>
        <v>700</v>
      </c>
      <c r="H98" s="327">
        <f t="shared" si="4"/>
        <v>40</v>
      </c>
    </row>
    <row r="99" spans="1:8" s="9" customFormat="1" ht="30" customHeight="1">
      <c r="A99" s="319" t="s">
        <v>2120</v>
      </c>
      <c r="B99" s="309" t="s">
        <v>2121</v>
      </c>
      <c r="C99" s="402">
        <v>150</v>
      </c>
      <c r="D99" s="402">
        <v>97</v>
      </c>
      <c r="E99" s="402">
        <v>400</v>
      </c>
      <c r="F99" s="402">
        <v>174</v>
      </c>
      <c r="G99" s="402">
        <f t="shared" si="3"/>
        <v>550</v>
      </c>
      <c r="H99" s="402">
        <f t="shared" si="4"/>
        <v>271</v>
      </c>
    </row>
    <row r="100" spans="1:8" s="9" customFormat="1" ht="30" customHeight="1">
      <c r="A100" s="321" t="s">
        <v>2287</v>
      </c>
      <c r="B100" s="314" t="s">
        <v>2288</v>
      </c>
      <c r="C100" s="327">
        <v>300</v>
      </c>
      <c r="D100" s="327"/>
      <c r="E100" s="327">
        <v>300</v>
      </c>
      <c r="F100" s="327"/>
      <c r="G100" s="402">
        <f t="shared" si="3"/>
        <v>600</v>
      </c>
      <c r="H100" s="327">
        <f t="shared" si="4"/>
        <v>0</v>
      </c>
    </row>
    <row r="101" spans="1:8" s="9" customFormat="1" ht="30" customHeight="1">
      <c r="A101" s="313" t="s">
        <v>2122</v>
      </c>
      <c r="B101" s="314" t="s">
        <v>2123</v>
      </c>
      <c r="C101" s="402">
        <v>50</v>
      </c>
      <c r="D101" s="402">
        <v>182</v>
      </c>
      <c r="E101" s="402">
        <v>50</v>
      </c>
      <c r="F101" s="402">
        <v>50</v>
      </c>
      <c r="G101" s="402">
        <f t="shared" si="3"/>
        <v>100</v>
      </c>
      <c r="H101" s="402">
        <f t="shared" si="4"/>
        <v>232</v>
      </c>
    </row>
    <row r="102" spans="1:8" s="9" customFormat="1" ht="30" customHeight="1">
      <c r="A102" s="313" t="s">
        <v>2281</v>
      </c>
      <c r="B102" s="314" t="s">
        <v>2282</v>
      </c>
      <c r="C102" s="327">
        <v>200</v>
      </c>
      <c r="D102" s="327">
        <v>146</v>
      </c>
      <c r="E102" s="327">
        <v>200</v>
      </c>
      <c r="F102" s="327">
        <v>39</v>
      </c>
      <c r="G102" s="402">
        <f t="shared" si="3"/>
        <v>400</v>
      </c>
      <c r="H102" s="327">
        <f t="shared" si="4"/>
        <v>185</v>
      </c>
    </row>
    <row r="103" spans="1:8" s="9" customFormat="1" ht="30" customHeight="1">
      <c r="A103" s="313" t="s">
        <v>2124</v>
      </c>
      <c r="B103" s="314" t="s">
        <v>2125</v>
      </c>
      <c r="C103" s="402">
        <v>50</v>
      </c>
      <c r="D103" s="402">
        <v>11</v>
      </c>
      <c r="E103" s="402">
        <v>60</v>
      </c>
      <c r="F103" s="402">
        <v>74</v>
      </c>
      <c r="G103" s="402">
        <f t="shared" si="3"/>
        <v>110</v>
      </c>
      <c r="H103" s="402">
        <f t="shared" si="4"/>
        <v>85</v>
      </c>
    </row>
    <row r="104" spans="1:8" s="9" customFormat="1" ht="30" customHeight="1">
      <c r="A104" s="100" t="s">
        <v>2126</v>
      </c>
      <c r="B104" s="320" t="s">
        <v>2127</v>
      </c>
      <c r="C104" s="402">
        <v>5</v>
      </c>
      <c r="D104" s="402">
        <v>3</v>
      </c>
      <c r="E104" s="402">
        <v>50</v>
      </c>
      <c r="F104" s="402">
        <v>26</v>
      </c>
      <c r="G104" s="402">
        <f t="shared" si="3"/>
        <v>55</v>
      </c>
      <c r="H104" s="402">
        <f t="shared" si="4"/>
        <v>29</v>
      </c>
    </row>
    <row r="105" spans="1:8" s="9" customFormat="1" ht="30" customHeight="1">
      <c r="A105" s="319" t="s">
        <v>2128</v>
      </c>
      <c r="B105" s="308" t="s">
        <v>2129</v>
      </c>
      <c r="C105" s="402">
        <v>50</v>
      </c>
      <c r="D105" s="402">
        <v>53</v>
      </c>
      <c r="E105" s="402">
        <v>40</v>
      </c>
      <c r="F105" s="402">
        <v>27</v>
      </c>
      <c r="G105" s="402">
        <f t="shared" si="3"/>
        <v>90</v>
      </c>
      <c r="H105" s="402">
        <f t="shared" si="4"/>
        <v>80</v>
      </c>
    </row>
    <row r="106" spans="1:8" s="387" customFormat="1" ht="30" customHeight="1">
      <c r="A106" s="319" t="s">
        <v>2375</v>
      </c>
      <c r="B106" s="456" t="s">
        <v>2378</v>
      </c>
      <c r="C106" s="402">
        <v>50</v>
      </c>
      <c r="D106" s="402"/>
      <c r="E106" s="402">
        <v>100</v>
      </c>
      <c r="F106" s="402"/>
      <c r="G106" s="402">
        <f t="shared" si="3"/>
        <v>150</v>
      </c>
      <c r="H106" s="402">
        <f t="shared" si="4"/>
        <v>0</v>
      </c>
    </row>
    <row r="107" spans="1:8" s="387" customFormat="1" ht="30" customHeight="1">
      <c r="A107" s="319" t="s">
        <v>2376</v>
      </c>
      <c r="B107" s="456" t="s">
        <v>2379</v>
      </c>
      <c r="C107" s="402">
        <v>50</v>
      </c>
      <c r="D107" s="402"/>
      <c r="E107" s="402">
        <v>50</v>
      </c>
      <c r="F107" s="402"/>
      <c r="G107" s="402">
        <f t="shared" si="3"/>
        <v>100</v>
      </c>
      <c r="H107" s="402">
        <f t="shared" si="4"/>
        <v>0</v>
      </c>
    </row>
    <row r="108" spans="1:8" s="387" customFormat="1" ht="30" customHeight="1">
      <c r="A108" s="319" t="s">
        <v>2377</v>
      </c>
      <c r="B108" s="457" t="s">
        <v>2380</v>
      </c>
      <c r="C108" s="402">
        <v>5</v>
      </c>
      <c r="D108" s="402"/>
      <c r="E108" s="402">
        <v>5</v>
      </c>
      <c r="F108" s="402"/>
      <c r="G108" s="402">
        <f t="shared" si="3"/>
        <v>10</v>
      </c>
      <c r="H108" s="402">
        <f t="shared" si="4"/>
        <v>0</v>
      </c>
    </row>
    <row r="109" spans="1:8" s="9" customFormat="1" ht="53.25" customHeight="1">
      <c r="A109" s="321" t="s">
        <v>2130</v>
      </c>
      <c r="B109" s="322" t="s">
        <v>2131</v>
      </c>
      <c r="C109" s="399">
        <v>300</v>
      </c>
      <c r="D109" s="323">
        <v>574</v>
      </c>
      <c r="E109" s="399">
        <v>300</v>
      </c>
      <c r="F109" s="323">
        <v>257</v>
      </c>
      <c r="G109" s="402">
        <f t="shared" si="3"/>
        <v>600</v>
      </c>
      <c r="H109" s="323">
        <f t="shared" si="4"/>
        <v>831</v>
      </c>
    </row>
    <row r="110" spans="1:8" s="9" customFormat="1" ht="40.5" customHeight="1">
      <c r="A110" s="315" t="s">
        <v>2132</v>
      </c>
      <c r="B110" s="309" t="s">
        <v>2133</v>
      </c>
      <c r="C110" s="399">
        <v>500</v>
      </c>
      <c r="D110" s="323">
        <v>655</v>
      </c>
      <c r="E110" s="399">
        <v>1500</v>
      </c>
      <c r="F110" s="323">
        <v>320</v>
      </c>
      <c r="G110" s="402">
        <f t="shared" si="3"/>
        <v>2000</v>
      </c>
      <c r="H110" s="323">
        <f t="shared" si="4"/>
        <v>975</v>
      </c>
    </row>
    <row r="111" spans="1:8" s="9" customFormat="1" ht="38.25" customHeight="1">
      <c r="A111" s="306" t="s">
        <v>2134</v>
      </c>
      <c r="B111" s="309" t="s">
        <v>2280</v>
      </c>
      <c r="C111" s="399">
        <v>100</v>
      </c>
      <c r="D111" s="323">
        <v>13</v>
      </c>
      <c r="E111" s="399">
        <v>10</v>
      </c>
      <c r="F111" s="323"/>
      <c r="G111" s="402">
        <f t="shared" si="3"/>
        <v>110</v>
      </c>
      <c r="H111" s="323">
        <f t="shared" si="4"/>
        <v>13</v>
      </c>
    </row>
    <row r="112" spans="1:8" s="9" customFormat="1" ht="30" customHeight="1">
      <c r="A112" s="100" t="s">
        <v>2136</v>
      </c>
      <c r="B112" s="320" t="s">
        <v>2137</v>
      </c>
      <c r="C112" s="399">
        <v>500</v>
      </c>
      <c r="D112" s="323">
        <v>2039</v>
      </c>
      <c r="E112" s="399">
        <v>1500</v>
      </c>
      <c r="F112" s="323">
        <v>996</v>
      </c>
      <c r="G112" s="402">
        <f t="shared" si="3"/>
        <v>2000</v>
      </c>
      <c r="H112" s="323">
        <f t="shared" si="4"/>
        <v>3035</v>
      </c>
    </row>
    <row r="113" spans="1:10" s="9" customFormat="1" ht="30" customHeight="1">
      <c r="A113" s="315" t="s">
        <v>2138</v>
      </c>
      <c r="B113" s="309" t="s">
        <v>2139</v>
      </c>
      <c r="C113" s="399">
        <v>500</v>
      </c>
      <c r="D113" s="323">
        <v>1076</v>
      </c>
      <c r="E113" s="399">
        <v>1200</v>
      </c>
      <c r="F113" s="323">
        <v>1242</v>
      </c>
      <c r="G113" s="402">
        <f t="shared" si="3"/>
        <v>1700</v>
      </c>
      <c r="H113" s="323">
        <f t="shared" si="4"/>
        <v>2318</v>
      </c>
    </row>
    <row r="114" spans="1:10" s="9" customFormat="1" ht="38.25" customHeight="1">
      <c r="A114" s="360" t="s">
        <v>2268</v>
      </c>
      <c r="B114" s="314" t="s">
        <v>2269</v>
      </c>
      <c r="C114" s="327">
        <v>140</v>
      </c>
      <c r="D114" s="327">
        <v>139</v>
      </c>
      <c r="E114" s="327">
        <v>100</v>
      </c>
      <c r="F114" s="327">
        <v>109</v>
      </c>
      <c r="G114" s="402">
        <f t="shared" si="3"/>
        <v>240</v>
      </c>
      <c r="H114" s="327">
        <f t="shared" si="4"/>
        <v>248</v>
      </c>
    </row>
    <row r="115" spans="1:10" s="9" customFormat="1" ht="38.25" customHeight="1">
      <c r="A115" s="360" t="s">
        <v>2271</v>
      </c>
      <c r="B115" s="314" t="s">
        <v>2272</v>
      </c>
      <c r="C115" s="327">
        <v>200</v>
      </c>
      <c r="D115" s="327">
        <v>353</v>
      </c>
      <c r="E115" s="327">
        <v>5</v>
      </c>
      <c r="F115" s="327"/>
      <c r="G115" s="402">
        <f t="shared" si="3"/>
        <v>205</v>
      </c>
      <c r="H115" s="327">
        <f t="shared" si="4"/>
        <v>353</v>
      </c>
    </row>
    <row r="116" spans="1:10" s="9" customFormat="1" ht="38.25" customHeight="1">
      <c r="A116" s="360" t="s">
        <v>2274</v>
      </c>
      <c r="B116" s="314" t="s">
        <v>2275</v>
      </c>
      <c r="C116" s="327">
        <v>20</v>
      </c>
      <c r="D116" s="327"/>
      <c r="E116" s="327">
        <v>20</v>
      </c>
      <c r="F116" s="327"/>
      <c r="G116" s="402">
        <f t="shared" si="3"/>
        <v>40</v>
      </c>
      <c r="H116" s="327">
        <f t="shared" si="4"/>
        <v>0</v>
      </c>
    </row>
    <row r="117" spans="1:10" s="9" customFormat="1" ht="30" customHeight="1">
      <c r="A117" s="319" t="s">
        <v>2140</v>
      </c>
      <c r="B117" s="319" t="s">
        <v>2141</v>
      </c>
      <c r="C117" s="402">
        <v>1000</v>
      </c>
      <c r="D117" s="402">
        <v>2103</v>
      </c>
      <c r="E117" s="402">
        <v>100</v>
      </c>
      <c r="F117" s="402"/>
      <c r="G117" s="402">
        <f t="shared" si="3"/>
        <v>1100</v>
      </c>
      <c r="H117" s="402">
        <f t="shared" si="4"/>
        <v>2103</v>
      </c>
    </row>
    <row r="118" spans="1:10" s="9" customFormat="1" ht="30" customHeight="1">
      <c r="A118" s="100" t="s">
        <v>2142</v>
      </c>
      <c r="B118" s="320" t="s">
        <v>2143</v>
      </c>
      <c r="C118" s="402">
        <v>700</v>
      </c>
      <c r="D118" s="402">
        <v>790</v>
      </c>
      <c r="E118" s="402">
        <v>2000</v>
      </c>
      <c r="F118" s="402">
        <v>3107</v>
      </c>
      <c r="G118" s="402">
        <f t="shared" si="3"/>
        <v>2700</v>
      </c>
      <c r="H118" s="402">
        <f t="shared" si="4"/>
        <v>3897</v>
      </c>
    </row>
    <row r="119" spans="1:10" s="9" customFormat="1" ht="30" customHeight="1">
      <c r="A119" s="360" t="s">
        <v>2276</v>
      </c>
      <c r="B119" s="314" t="s">
        <v>2277</v>
      </c>
      <c r="C119" s="327">
        <v>2000</v>
      </c>
      <c r="D119" s="327">
        <v>2651</v>
      </c>
      <c r="E119" s="327">
        <v>1000</v>
      </c>
      <c r="F119" s="327">
        <v>1953</v>
      </c>
      <c r="G119" s="402">
        <f t="shared" si="3"/>
        <v>3000</v>
      </c>
      <c r="H119" s="327">
        <f t="shared" si="4"/>
        <v>4604</v>
      </c>
    </row>
    <row r="120" spans="1:10" s="9" customFormat="1" ht="30" customHeight="1">
      <c r="A120" s="360" t="s">
        <v>2278</v>
      </c>
      <c r="B120" s="314" t="s">
        <v>2279</v>
      </c>
      <c r="C120" s="327">
        <v>50</v>
      </c>
      <c r="D120" s="327">
        <v>448</v>
      </c>
      <c r="E120" s="327">
        <v>10</v>
      </c>
      <c r="F120" s="327">
        <v>38</v>
      </c>
      <c r="G120" s="402">
        <f t="shared" si="3"/>
        <v>60</v>
      </c>
      <c r="H120" s="327">
        <f t="shared" si="4"/>
        <v>486</v>
      </c>
    </row>
    <row r="121" spans="1:10" s="9" customFormat="1" ht="30" customHeight="1">
      <c r="A121" s="313" t="s">
        <v>2144</v>
      </c>
      <c r="B121" s="314" t="s">
        <v>2145</v>
      </c>
      <c r="C121" s="399">
        <v>5</v>
      </c>
      <c r="D121" s="323"/>
      <c r="E121" s="399">
        <v>10</v>
      </c>
      <c r="F121" s="323"/>
      <c r="G121" s="402">
        <f t="shared" si="3"/>
        <v>15</v>
      </c>
      <c r="H121" s="323">
        <f t="shared" si="4"/>
        <v>0</v>
      </c>
    </row>
    <row r="122" spans="1:10" s="9" customFormat="1" ht="52.5" customHeight="1">
      <c r="A122" s="313" t="s">
        <v>2146</v>
      </c>
      <c r="B122" s="314" t="s">
        <v>2147</v>
      </c>
      <c r="C122" s="399"/>
      <c r="D122" s="323"/>
      <c r="E122" s="399">
        <v>250</v>
      </c>
      <c r="F122" s="323">
        <v>263</v>
      </c>
      <c r="G122" s="402">
        <f t="shared" si="3"/>
        <v>250</v>
      </c>
      <c r="H122" s="323">
        <f t="shared" si="4"/>
        <v>263</v>
      </c>
    </row>
    <row r="123" spans="1:10" s="9" customFormat="1" ht="42" customHeight="1">
      <c r="A123" s="313" t="s">
        <v>2152</v>
      </c>
      <c r="B123" s="314" t="s">
        <v>2153</v>
      </c>
      <c r="C123" s="399">
        <v>350</v>
      </c>
      <c r="D123" s="323">
        <v>1487</v>
      </c>
      <c r="E123" s="399">
        <v>2000</v>
      </c>
      <c r="F123" s="323">
        <v>3221</v>
      </c>
      <c r="G123" s="402">
        <f t="shared" si="3"/>
        <v>2350</v>
      </c>
      <c r="H123" s="323">
        <f t="shared" si="4"/>
        <v>4708</v>
      </c>
      <c r="J123" s="9" t="s">
        <v>184</v>
      </c>
    </row>
    <row r="124" spans="1:10" s="9" customFormat="1" ht="30" customHeight="1">
      <c r="A124" s="313" t="s">
        <v>2154</v>
      </c>
      <c r="B124" s="314" t="s">
        <v>2155</v>
      </c>
      <c r="C124" s="399">
        <v>350</v>
      </c>
      <c r="D124" s="323">
        <v>1488</v>
      </c>
      <c r="E124" s="399">
        <v>2000</v>
      </c>
      <c r="F124" s="323">
        <v>3228</v>
      </c>
      <c r="G124" s="402">
        <f t="shared" si="3"/>
        <v>2350</v>
      </c>
      <c r="H124" s="323">
        <f t="shared" si="4"/>
        <v>4716</v>
      </c>
    </row>
    <row r="125" spans="1:10" s="9" customFormat="1" ht="36" customHeight="1">
      <c r="A125" s="313" t="s">
        <v>2266</v>
      </c>
      <c r="B125" s="314" t="s">
        <v>2267</v>
      </c>
      <c r="C125" s="327">
        <v>20</v>
      </c>
      <c r="D125" s="327"/>
      <c r="E125" s="327">
        <v>20</v>
      </c>
      <c r="F125" s="327"/>
      <c r="G125" s="402">
        <f t="shared" si="3"/>
        <v>40</v>
      </c>
      <c r="H125" s="327">
        <f t="shared" si="4"/>
        <v>0</v>
      </c>
    </row>
    <row r="126" spans="1:10" s="9" customFormat="1" ht="30" customHeight="1">
      <c r="A126" s="313" t="s">
        <v>2252</v>
      </c>
      <c r="B126" s="314" t="s">
        <v>2253</v>
      </c>
      <c r="C126" s="327">
        <v>30</v>
      </c>
      <c r="D126" s="327">
        <v>1</v>
      </c>
      <c r="E126" s="327">
        <v>10</v>
      </c>
      <c r="F126" s="327"/>
      <c r="G126" s="402">
        <f t="shared" si="3"/>
        <v>40</v>
      </c>
      <c r="H126" s="327">
        <f t="shared" si="4"/>
        <v>1</v>
      </c>
    </row>
    <row r="127" spans="1:10" s="9" customFormat="1" ht="30" customHeight="1">
      <c r="A127" s="313" t="s">
        <v>2254</v>
      </c>
      <c r="B127" s="314" t="s">
        <v>2255</v>
      </c>
      <c r="C127" s="327">
        <v>50</v>
      </c>
      <c r="D127" s="327">
        <v>1</v>
      </c>
      <c r="E127" s="327">
        <v>50</v>
      </c>
      <c r="F127" s="327"/>
      <c r="G127" s="402">
        <f t="shared" si="3"/>
        <v>100</v>
      </c>
      <c r="H127" s="327">
        <f t="shared" si="4"/>
        <v>1</v>
      </c>
    </row>
    <row r="128" spans="1:10" s="9" customFormat="1" ht="30" customHeight="1">
      <c r="A128" s="313" t="s">
        <v>2256</v>
      </c>
      <c r="B128" s="314" t="s">
        <v>2257</v>
      </c>
      <c r="C128" s="327">
        <v>50</v>
      </c>
      <c r="D128" s="327">
        <v>57</v>
      </c>
      <c r="E128" s="327">
        <v>20</v>
      </c>
      <c r="F128" s="327">
        <v>37</v>
      </c>
      <c r="G128" s="402">
        <f t="shared" si="3"/>
        <v>70</v>
      </c>
      <c r="H128" s="327">
        <f t="shared" si="4"/>
        <v>94</v>
      </c>
    </row>
    <row r="129" spans="1:8" s="9" customFormat="1" ht="30" customHeight="1">
      <c r="A129" s="313" t="s">
        <v>2258</v>
      </c>
      <c r="B129" s="314" t="s">
        <v>2259</v>
      </c>
      <c r="C129" s="327">
        <v>50</v>
      </c>
      <c r="D129" s="327">
        <v>57</v>
      </c>
      <c r="E129" s="327">
        <v>20</v>
      </c>
      <c r="F129" s="327">
        <v>37</v>
      </c>
      <c r="G129" s="402">
        <f t="shared" si="3"/>
        <v>70</v>
      </c>
      <c r="H129" s="327">
        <f t="shared" si="4"/>
        <v>94</v>
      </c>
    </row>
    <row r="130" spans="1:8" s="9" customFormat="1" ht="30" customHeight="1">
      <c r="A130" s="313" t="s">
        <v>2260</v>
      </c>
      <c r="B130" s="314" t="s">
        <v>2261</v>
      </c>
      <c r="C130" s="327">
        <v>20</v>
      </c>
      <c r="D130" s="327"/>
      <c r="E130" s="327">
        <v>10</v>
      </c>
      <c r="F130" s="327"/>
      <c r="G130" s="402">
        <f t="shared" si="3"/>
        <v>30</v>
      </c>
      <c r="H130" s="327">
        <f t="shared" si="4"/>
        <v>0</v>
      </c>
    </row>
    <row r="131" spans="1:8" s="9" customFormat="1" ht="30" customHeight="1">
      <c r="A131" s="313" t="s">
        <v>2262</v>
      </c>
      <c r="B131" s="314" t="s">
        <v>2263</v>
      </c>
      <c r="C131" s="327">
        <v>40</v>
      </c>
      <c r="D131" s="327">
        <v>1099</v>
      </c>
      <c r="E131" s="327">
        <v>50</v>
      </c>
      <c r="F131" s="327">
        <v>232</v>
      </c>
      <c r="G131" s="402">
        <f t="shared" si="3"/>
        <v>90</v>
      </c>
      <c r="H131" s="327">
        <f t="shared" si="4"/>
        <v>1331</v>
      </c>
    </row>
    <row r="132" spans="1:8" s="9" customFormat="1" ht="30" customHeight="1">
      <c r="A132" s="313" t="s">
        <v>2240</v>
      </c>
      <c r="B132" s="314" t="s">
        <v>2241</v>
      </c>
      <c r="C132" s="327">
        <v>10</v>
      </c>
      <c r="D132" s="327">
        <v>1</v>
      </c>
      <c r="E132" s="327">
        <v>5</v>
      </c>
      <c r="F132" s="327"/>
      <c r="G132" s="402">
        <f t="shared" si="3"/>
        <v>15</v>
      </c>
      <c r="H132" s="327">
        <f t="shared" si="4"/>
        <v>1</v>
      </c>
    </row>
    <row r="133" spans="1:8" s="9" customFormat="1" ht="30" customHeight="1">
      <c r="A133" s="313" t="s">
        <v>2242</v>
      </c>
      <c r="B133" s="314" t="s">
        <v>2243</v>
      </c>
      <c r="C133" s="327">
        <v>50</v>
      </c>
      <c r="D133" s="327">
        <v>57</v>
      </c>
      <c r="E133" s="327">
        <v>50</v>
      </c>
      <c r="F133" s="327">
        <v>37</v>
      </c>
      <c r="G133" s="402">
        <f t="shared" si="3"/>
        <v>100</v>
      </c>
      <c r="H133" s="327">
        <f t="shared" si="4"/>
        <v>94</v>
      </c>
    </row>
    <row r="134" spans="1:8" s="9" customFormat="1" ht="30" customHeight="1">
      <c r="A134" s="313" t="s">
        <v>2244</v>
      </c>
      <c r="B134" s="314" t="s">
        <v>2245</v>
      </c>
      <c r="C134" s="327">
        <v>50</v>
      </c>
      <c r="D134" s="327">
        <v>57</v>
      </c>
      <c r="E134" s="327">
        <v>50</v>
      </c>
      <c r="F134" s="327">
        <v>37</v>
      </c>
      <c r="G134" s="402">
        <f t="shared" si="3"/>
        <v>100</v>
      </c>
      <c r="H134" s="327">
        <f t="shared" si="4"/>
        <v>94</v>
      </c>
    </row>
    <row r="135" spans="1:8" s="9" customFormat="1" ht="30" customHeight="1">
      <c r="A135" s="313" t="s">
        <v>2156</v>
      </c>
      <c r="B135" s="314" t="s">
        <v>2157</v>
      </c>
      <c r="C135" s="402">
        <v>50</v>
      </c>
      <c r="D135" s="402">
        <v>5</v>
      </c>
      <c r="E135" s="402">
        <v>50</v>
      </c>
      <c r="F135" s="402">
        <v>3</v>
      </c>
      <c r="G135" s="402">
        <f t="shared" si="3"/>
        <v>100</v>
      </c>
      <c r="H135" s="402">
        <f t="shared" si="4"/>
        <v>8</v>
      </c>
    </row>
    <row r="136" spans="1:8" s="9" customFormat="1" ht="30" customHeight="1">
      <c r="A136" s="313" t="s">
        <v>2246</v>
      </c>
      <c r="B136" s="314" t="s">
        <v>2247</v>
      </c>
      <c r="C136" s="327">
        <v>10</v>
      </c>
      <c r="D136" s="327">
        <v>1</v>
      </c>
      <c r="E136" s="327">
        <v>5</v>
      </c>
      <c r="F136" s="327"/>
      <c r="G136" s="402">
        <f t="shared" si="3"/>
        <v>15</v>
      </c>
      <c r="H136" s="327">
        <f t="shared" si="4"/>
        <v>1</v>
      </c>
    </row>
    <row r="137" spans="1:8" s="9" customFormat="1" ht="30" customHeight="1">
      <c r="A137" s="313" t="s">
        <v>2248</v>
      </c>
      <c r="B137" s="314" t="s">
        <v>2250</v>
      </c>
      <c r="C137" s="327">
        <v>100</v>
      </c>
      <c r="D137" s="327">
        <v>250</v>
      </c>
      <c r="E137" s="327">
        <v>150</v>
      </c>
      <c r="F137" s="327">
        <v>62</v>
      </c>
      <c r="G137" s="402">
        <f t="shared" si="3"/>
        <v>250</v>
      </c>
      <c r="H137" s="327">
        <f t="shared" si="4"/>
        <v>312</v>
      </c>
    </row>
    <row r="138" spans="1:8" s="9" customFormat="1" ht="30" customHeight="1">
      <c r="A138" s="313" t="s">
        <v>2249</v>
      </c>
      <c r="B138" s="314" t="s">
        <v>2251</v>
      </c>
      <c r="C138" s="327">
        <v>100</v>
      </c>
      <c r="D138" s="327">
        <v>535</v>
      </c>
      <c r="E138" s="327">
        <v>150</v>
      </c>
      <c r="F138" s="327">
        <v>96</v>
      </c>
      <c r="G138" s="402">
        <f t="shared" si="3"/>
        <v>250</v>
      </c>
      <c r="H138" s="327">
        <f t="shared" si="4"/>
        <v>631</v>
      </c>
    </row>
    <row r="139" spans="1:8" s="9" customFormat="1" ht="30" customHeight="1">
      <c r="A139" s="319" t="s">
        <v>2158</v>
      </c>
      <c r="B139" s="307" t="s">
        <v>2159</v>
      </c>
      <c r="C139" s="399">
        <v>5</v>
      </c>
      <c r="D139" s="323">
        <v>3</v>
      </c>
      <c r="E139" s="399">
        <v>40</v>
      </c>
      <c r="F139" s="323">
        <v>26</v>
      </c>
      <c r="G139" s="402">
        <f t="shared" si="3"/>
        <v>45</v>
      </c>
      <c r="H139" s="323">
        <f t="shared" si="4"/>
        <v>29</v>
      </c>
    </row>
    <row r="140" spans="1:8" s="9" customFormat="1" ht="30" customHeight="1">
      <c r="A140" s="309" t="s">
        <v>2160</v>
      </c>
      <c r="B140" s="315" t="s">
        <v>2161</v>
      </c>
      <c r="C140" s="399">
        <v>600</v>
      </c>
      <c r="D140" s="323">
        <v>473</v>
      </c>
      <c r="E140" s="399">
        <v>1700</v>
      </c>
      <c r="F140" s="323">
        <v>113</v>
      </c>
      <c r="G140" s="402">
        <f t="shared" si="3"/>
        <v>2300</v>
      </c>
      <c r="H140" s="323">
        <f t="shared" si="4"/>
        <v>586</v>
      </c>
    </row>
    <row r="141" spans="1:8" s="9" customFormat="1" ht="30" customHeight="1">
      <c r="A141" s="314" t="s">
        <v>2238</v>
      </c>
      <c r="B141" s="360" t="s">
        <v>2239</v>
      </c>
      <c r="C141" s="327">
        <v>200</v>
      </c>
      <c r="D141" s="327"/>
      <c r="E141" s="327">
        <v>200</v>
      </c>
      <c r="F141" s="327"/>
      <c r="G141" s="402">
        <f t="shared" si="3"/>
        <v>400</v>
      </c>
      <c r="H141" s="327">
        <f t="shared" si="4"/>
        <v>0</v>
      </c>
    </row>
    <row r="142" spans="1:8" s="9" customFormat="1" ht="30" customHeight="1">
      <c r="A142" s="319" t="s">
        <v>2162</v>
      </c>
      <c r="B142" s="307" t="s">
        <v>2163</v>
      </c>
      <c r="C142" s="399">
        <v>1500</v>
      </c>
      <c r="D142" s="323">
        <v>2525</v>
      </c>
      <c r="E142" s="399">
        <v>300</v>
      </c>
      <c r="F142" s="323">
        <v>177</v>
      </c>
      <c r="G142" s="402">
        <f t="shared" si="3"/>
        <v>1800</v>
      </c>
      <c r="H142" s="323">
        <f t="shared" si="4"/>
        <v>2702</v>
      </c>
    </row>
    <row r="143" spans="1:8" s="9" customFormat="1" ht="30" customHeight="1">
      <c r="A143" s="319" t="s">
        <v>2164</v>
      </c>
      <c r="B143" s="308" t="s">
        <v>2165</v>
      </c>
      <c r="C143" s="399">
        <v>5</v>
      </c>
      <c r="D143" s="323">
        <v>3</v>
      </c>
      <c r="E143" s="399">
        <v>40</v>
      </c>
      <c r="F143" s="323">
        <v>16</v>
      </c>
      <c r="G143" s="402">
        <f t="shared" si="3"/>
        <v>45</v>
      </c>
      <c r="H143" s="323">
        <f t="shared" si="4"/>
        <v>19</v>
      </c>
    </row>
    <row r="144" spans="1:8" s="9" customFormat="1" ht="30" customHeight="1">
      <c r="A144" s="306" t="s">
        <v>2166</v>
      </c>
      <c r="B144" s="309" t="s">
        <v>2167</v>
      </c>
      <c r="C144" s="399">
        <v>5</v>
      </c>
      <c r="D144" s="323"/>
      <c r="E144" s="399">
        <v>50</v>
      </c>
      <c r="F144" s="323"/>
      <c r="G144" s="402">
        <f t="shared" si="3"/>
        <v>55</v>
      </c>
      <c r="H144" s="323">
        <f t="shared" si="4"/>
        <v>0</v>
      </c>
    </row>
    <row r="145" spans="1:8" s="9" customFormat="1" ht="30" customHeight="1">
      <c r="A145" s="306" t="s">
        <v>2168</v>
      </c>
      <c r="B145" s="309" t="s">
        <v>2169</v>
      </c>
      <c r="C145" s="399">
        <v>5</v>
      </c>
      <c r="D145" s="323"/>
      <c r="E145" s="399">
        <v>30</v>
      </c>
      <c r="F145" s="323"/>
      <c r="G145" s="402">
        <f t="shared" si="3"/>
        <v>35</v>
      </c>
      <c r="H145" s="323">
        <f t="shared" si="4"/>
        <v>0</v>
      </c>
    </row>
    <row r="146" spans="1:8" s="9" customFormat="1" ht="30" customHeight="1" thickBot="1">
      <c r="A146" s="488" t="s">
        <v>2170</v>
      </c>
      <c r="B146" s="489" t="s">
        <v>2171</v>
      </c>
      <c r="C146" s="490">
        <v>50</v>
      </c>
      <c r="D146" s="490">
        <v>38</v>
      </c>
      <c r="E146" s="490">
        <v>600</v>
      </c>
      <c r="F146" s="490">
        <v>519</v>
      </c>
      <c r="G146" s="490">
        <f t="shared" si="3"/>
        <v>650</v>
      </c>
      <c r="H146" s="490">
        <f t="shared" si="4"/>
        <v>557</v>
      </c>
    </row>
    <row r="147" spans="1:8" s="9" customFormat="1" ht="30" customHeight="1" thickTop="1">
      <c r="A147" s="607" t="s">
        <v>92</v>
      </c>
      <c r="B147" s="608"/>
      <c r="C147" s="491">
        <f>C8+C76</f>
        <v>3000</v>
      </c>
      <c r="D147" s="491">
        <v>4102</v>
      </c>
      <c r="E147" s="491">
        <f>SUM(E76,E8)</f>
        <v>7380</v>
      </c>
      <c r="F147" s="491">
        <f>SUM(F76,F8)</f>
        <v>8081</v>
      </c>
      <c r="G147" s="491">
        <f>SUM(G76,G8)</f>
        <v>10380</v>
      </c>
      <c r="H147" s="492">
        <f>SUM(H76,H8)</f>
        <v>12183</v>
      </c>
    </row>
    <row r="148" spans="1:8" s="9" customFormat="1" ht="30" customHeight="1">
      <c r="A148" s="609" t="s">
        <v>93</v>
      </c>
      <c r="B148" s="610"/>
      <c r="C148" s="493">
        <f t="shared" ref="C148:H149" si="5">C77+C9</f>
        <v>6500</v>
      </c>
      <c r="D148" s="493">
        <f t="shared" si="5"/>
        <v>8204</v>
      </c>
      <c r="E148" s="493">
        <f t="shared" si="5"/>
        <v>13000</v>
      </c>
      <c r="F148" s="493">
        <f t="shared" si="5"/>
        <v>16162</v>
      </c>
      <c r="G148" s="493">
        <f t="shared" si="5"/>
        <v>19500</v>
      </c>
      <c r="H148" s="494">
        <f t="shared" si="5"/>
        <v>24366</v>
      </c>
    </row>
    <row r="149" spans="1:8" s="9" customFormat="1" ht="30" customHeight="1" thickBot="1">
      <c r="A149" s="611" t="s">
        <v>94</v>
      </c>
      <c r="B149" s="612"/>
      <c r="C149" s="495">
        <f t="shared" si="5"/>
        <v>30270</v>
      </c>
      <c r="D149" s="495">
        <f t="shared" si="5"/>
        <v>46875</v>
      </c>
      <c r="E149" s="495">
        <f t="shared" si="5"/>
        <v>106258</v>
      </c>
      <c r="F149" s="495">
        <f t="shared" si="5"/>
        <v>103631</v>
      </c>
      <c r="G149" s="495">
        <f t="shared" si="5"/>
        <v>136528</v>
      </c>
      <c r="H149" s="496">
        <f t="shared" si="5"/>
        <v>150506</v>
      </c>
    </row>
    <row r="150" spans="1:8" ht="15.95" customHeight="1" thickTop="1"/>
    <row r="151" spans="1:8" ht="15.95" customHeight="1"/>
    <row r="152" spans="1:8" ht="15.95" customHeight="1">
      <c r="A152" s="606"/>
      <c r="B152" s="606"/>
      <c r="C152" s="606"/>
      <c r="D152" s="606"/>
      <c r="E152" s="606"/>
      <c r="F152" s="606"/>
      <c r="G152" s="606"/>
      <c r="H152" s="606"/>
    </row>
    <row r="153" spans="1:8" ht="21.75" customHeight="1">
      <c r="A153" s="606"/>
      <c r="B153" s="606"/>
      <c r="C153" s="606"/>
      <c r="D153" s="606"/>
      <c r="E153" s="606"/>
      <c r="F153" s="606"/>
      <c r="G153" s="606"/>
      <c r="H153" s="606"/>
    </row>
    <row r="154" spans="1:8" ht="15.95" customHeight="1"/>
    <row r="155" spans="1:8" ht="15.95" customHeight="1"/>
    <row r="156" spans="1:8" ht="15.95" customHeight="1"/>
    <row r="157" spans="1:8" ht="15.95" customHeight="1"/>
    <row r="158" spans="1:8" ht="15.95" customHeight="1"/>
    <row r="159" spans="1:8" ht="15.95" customHeight="1"/>
    <row r="160" spans="1:8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</sheetData>
  <mergeCells count="13">
    <mergeCell ref="C2:H2"/>
    <mergeCell ref="C3:H3"/>
    <mergeCell ref="C4:H4"/>
    <mergeCell ref="C1:H1"/>
    <mergeCell ref="A152:H153"/>
    <mergeCell ref="A6:A7"/>
    <mergeCell ref="B6:B7"/>
    <mergeCell ref="C6:D6"/>
    <mergeCell ref="E6:F6"/>
    <mergeCell ref="G6:H6"/>
    <mergeCell ref="A147:B147"/>
    <mergeCell ref="A148:B148"/>
    <mergeCell ref="A149:B149"/>
  </mergeCells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76"/>
  <sheetViews>
    <sheetView topLeftCell="A10" zoomScaleSheetLayoutView="100" workbookViewId="0">
      <selection activeCell="K26" sqref="K26"/>
    </sheetView>
  </sheetViews>
  <sheetFormatPr defaultRowHeight="12.75"/>
  <cols>
    <col min="1" max="1" width="9" style="10" bestFit="1" customWidth="1"/>
    <col min="2" max="2" width="43.140625" style="10" customWidth="1"/>
    <col min="3" max="3" width="14.140625" style="10" customWidth="1"/>
    <col min="4" max="4" width="11.28515625" style="10" bestFit="1" customWidth="1"/>
    <col min="5" max="5" width="8.140625" style="10" customWidth="1"/>
    <col min="6" max="6" width="8" style="10" customWidth="1"/>
    <col min="7" max="7" width="8" style="10" bestFit="1" customWidth="1"/>
    <col min="8" max="8" width="8" style="10" customWidth="1"/>
    <col min="9" max="11" width="8" style="10" bestFit="1" customWidth="1"/>
    <col min="12" max="13" width="8" style="11" bestFit="1" customWidth="1"/>
    <col min="14" max="15" width="8" style="10" bestFit="1" customWidth="1"/>
    <col min="16" max="17" width="8" style="11" bestFit="1" customWidth="1"/>
    <col min="18" max="16384" width="9.140625" style="11"/>
  </cols>
  <sheetData>
    <row r="1" spans="1:18" s="366" customFormat="1" ht="15.75">
      <c r="A1" s="247"/>
      <c r="B1" s="248" t="s">
        <v>123</v>
      </c>
      <c r="C1" s="388" t="s">
        <v>2381</v>
      </c>
      <c r="D1" s="389"/>
      <c r="E1" s="389"/>
      <c r="F1" s="389"/>
      <c r="G1" s="389"/>
      <c r="H1" s="390"/>
      <c r="I1" s="391"/>
      <c r="P1" s="13"/>
      <c r="Q1" s="13"/>
      <c r="R1" s="367"/>
    </row>
    <row r="2" spans="1:18" s="366" customFormat="1" ht="15.75">
      <c r="A2" s="247"/>
      <c r="B2" s="248" t="s">
        <v>124</v>
      </c>
      <c r="C2" s="241">
        <v>7248261</v>
      </c>
      <c r="D2" s="243"/>
      <c r="E2" s="243"/>
      <c r="F2" s="243"/>
      <c r="G2" s="243"/>
      <c r="H2" s="245"/>
      <c r="P2" s="13"/>
      <c r="Q2" s="13"/>
      <c r="R2" s="367"/>
    </row>
    <row r="3" spans="1:18" s="366" customFormat="1" ht="15.75">
      <c r="A3" s="247"/>
      <c r="B3" s="248"/>
      <c r="C3" s="241"/>
      <c r="D3" s="243"/>
      <c r="E3" s="243"/>
      <c r="F3" s="243"/>
      <c r="G3" s="243"/>
      <c r="H3" s="245"/>
      <c r="P3" s="13"/>
      <c r="Q3" s="13"/>
      <c r="R3" s="367"/>
    </row>
    <row r="4" spans="1:18" s="366" customFormat="1" ht="15.75">
      <c r="A4" s="247"/>
      <c r="B4" s="248" t="s">
        <v>1852</v>
      </c>
      <c r="C4" s="242" t="s">
        <v>2300</v>
      </c>
      <c r="D4" s="244"/>
      <c r="E4" s="244"/>
      <c r="F4" s="244"/>
      <c r="G4" s="244"/>
      <c r="H4" s="246"/>
      <c r="P4" s="13"/>
      <c r="Q4" s="13"/>
    </row>
    <row r="5" spans="1:18" s="366" customFormat="1" ht="15.75">
      <c r="A5" s="368"/>
      <c r="B5" s="368"/>
      <c r="C5" s="368"/>
      <c r="D5" s="368"/>
      <c r="E5" s="368"/>
      <c r="F5" s="368"/>
      <c r="G5" s="368"/>
      <c r="H5" s="369"/>
      <c r="I5" s="369"/>
      <c r="J5" s="369"/>
      <c r="K5" s="369"/>
      <c r="N5" s="369"/>
      <c r="O5" s="369"/>
      <c r="P5" s="13"/>
      <c r="Q5" s="13"/>
    </row>
    <row r="6" spans="1:18" s="366" customFormat="1" ht="12.75" customHeight="1">
      <c r="A6" s="617" t="s">
        <v>47</v>
      </c>
      <c r="B6" s="618" t="s">
        <v>162</v>
      </c>
      <c r="C6" s="618" t="s">
        <v>2301</v>
      </c>
      <c r="D6" s="619" t="s">
        <v>2302</v>
      </c>
      <c r="E6" s="620" t="s">
        <v>82</v>
      </c>
      <c r="F6" s="620"/>
      <c r="G6" s="620"/>
      <c r="H6" s="620"/>
    </row>
    <row r="7" spans="1:18" s="370" customFormat="1" ht="21" customHeight="1">
      <c r="A7" s="617"/>
      <c r="B7" s="618"/>
      <c r="C7" s="618"/>
      <c r="D7" s="619"/>
      <c r="E7" s="618" t="s">
        <v>1642</v>
      </c>
      <c r="F7" s="618"/>
      <c r="G7" s="618" t="s">
        <v>2438</v>
      </c>
      <c r="H7" s="618"/>
    </row>
    <row r="8" spans="1:18" s="370" customFormat="1" ht="22.5">
      <c r="A8" s="617"/>
      <c r="B8" s="618"/>
      <c r="C8" s="618"/>
      <c r="D8" s="619"/>
      <c r="E8" s="357" t="s">
        <v>13</v>
      </c>
      <c r="F8" s="357" t="s">
        <v>2303</v>
      </c>
      <c r="G8" s="357" t="s">
        <v>13</v>
      </c>
      <c r="H8" s="357" t="s">
        <v>2303</v>
      </c>
    </row>
    <row r="9" spans="1:18" s="370" customFormat="1" ht="51" customHeight="1">
      <c r="A9" s="371"/>
      <c r="B9" s="614" t="s">
        <v>2304</v>
      </c>
      <c r="C9" s="615"/>
      <c r="D9" s="615"/>
      <c r="E9" s="615"/>
      <c r="F9" s="615"/>
      <c r="G9" s="615"/>
      <c r="H9" s="616"/>
    </row>
    <row r="10" spans="1:18" s="370" customFormat="1">
      <c r="A10" s="372" t="s">
        <v>2305</v>
      </c>
      <c r="B10" s="373" t="s">
        <v>2306</v>
      </c>
      <c r="C10" s="372" t="s">
        <v>2307</v>
      </c>
      <c r="D10" s="374">
        <v>5889.37</v>
      </c>
      <c r="E10" s="375"/>
      <c r="F10" s="99">
        <f t="shared" ref="F10:F45" si="0">D10*E10</f>
        <v>0</v>
      </c>
      <c r="G10" s="375"/>
      <c r="H10" s="99">
        <f t="shared" ref="H10:H45" si="1">D10*G10</f>
        <v>0</v>
      </c>
    </row>
    <row r="11" spans="1:18" s="370" customFormat="1">
      <c r="A11" s="372" t="s">
        <v>2308</v>
      </c>
      <c r="B11" s="373" t="s">
        <v>2309</v>
      </c>
      <c r="C11" s="372" t="s">
        <v>2307</v>
      </c>
      <c r="D11" s="374">
        <v>5889.37</v>
      </c>
      <c r="E11" s="375"/>
      <c r="F11" s="99">
        <f t="shared" si="0"/>
        <v>0</v>
      </c>
      <c r="G11" s="375"/>
      <c r="H11" s="99">
        <f t="shared" si="1"/>
        <v>0</v>
      </c>
    </row>
    <row r="12" spans="1:18" s="370" customFormat="1">
      <c r="A12" s="372" t="s">
        <v>2310</v>
      </c>
      <c r="B12" s="373" t="s">
        <v>2311</v>
      </c>
      <c r="C12" s="372" t="s">
        <v>2307</v>
      </c>
      <c r="D12" s="374">
        <v>7067.24</v>
      </c>
      <c r="E12" s="375">
        <v>10</v>
      </c>
      <c r="F12" s="99">
        <f t="shared" si="0"/>
        <v>70672.399999999994</v>
      </c>
      <c r="G12" s="375"/>
      <c r="H12" s="99">
        <f t="shared" si="1"/>
        <v>0</v>
      </c>
    </row>
    <row r="13" spans="1:18" s="370" customFormat="1">
      <c r="A13" s="372" t="s">
        <v>2312</v>
      </c>
      <c r="B13" s="373" t="s">
        <v>2313</v>
      </c>
      <c r="C13" s="372" t="s">
        <v>2307</v>
      </c>
      <c r="D13" s="374">
        <v>3121.37</v>
      </c>
      <c r="E13" s="375">
        <v>5</v>
      </c>
      <c r="F13" s="99">
        <f t="shared" si="0"/>
        <v>15606.849999999999</v>
      </c>
      <c r="G13" s="375"/>
      <c r="H13" s="99">
        <f t="shared" si="1"/>
        <v>0</v>
      </c>
    </row>
    <row r="14" spans="1:18" s="370" customFormat="1">
      <c r="A14" s="372" t="s">
        <v>2314</v>
      </c>
      <c r="B14" s="373" t="s">
        <v>2315</v>
      </c>
      <c r="C14" s="372" t="s">
        <v>2307</v>
      </c>
      <c r="D14" s="374">
        <v>3710.3</v>
      </c>
      <c r="E14" s="375">
        <v>5</v>
      </c>
      <c r="F14" s="99">
        <f t="shared" si="0"/>
        <v>18551.5</v>
      </c>
      <c r="G14" s="375"/>
      <c r="H14" s="99">
        <f t="shared" si="1"/>
        <v>0</v>
      </c>
    </row>
    <row r="15" spans="1:18" s="370" customFormat="1">
      <c r="A15" s="372" t="s">
        <v>2316</v>
      </c>
      <c r="B15" s="373" t="s">
        <v>2317</v>
      </c>
      <c r="C15" s="372" t="s">
        <v>2307</v>
      </c>
      <c r="D15" s="374">
        <v>2179.0700000000002</v>
      </c>
      <c r="E15" s="375">
        <v>3</v>
      </c>
      <c r="F15" s="99">
        <f t="shared" si="0"/>
        <v>6537.2100000000009</v>
      </c>
      <c r="G15" s="375"/>
      <c r="H15" s="99">
        <f t="shared" si="1"/>
        <v>0</v>
      </c>
    </row>
    <row r="16" spans="1:18" s="370" customFormat="1">
      <c r="A16" s="372" t="s">
        <v>2318</v>
      </c>
      <c r="B16" s="373" t="s">
        <v>2319</v>
      </c>
      <c r="C16" s="372" t="s">
        <v>2307</v>
      </c>
      <c r="D16" s="374">
        <v>1177.8699999999999</v>
      </c>
      <c r="E16" s="375">
        <v>3</v>
      </c>
      <c r="F16" s="99">
        <f t="shared" si="0"/>
        <v>3533.6099999999997</v>
      </c>
      <c r="G16" s="375"/>
      <c r="H16" s="99">
        <f t="shared" si="1"/>
        <v>0</v>
      </c>
    </row>
    <row r="17" spans="1:8" s="370" customFormat="1">
      <c r="A17" s="372" t="s">
        <v>2320</v>
      </c>
      <c r="B17" s="373" t="s">
        <v>2321</v>
      </c>
      <c r="C17" s="372" t="s">
        <v>2307</v>
      </c>
      <c r="D17" s="374">
        <v>1177.8699999999999</v>
      </c>
      <c r="E17" s="375"/>
      <c r="F17" s="99">
        <f t="shared" si="0"/>
        <v>0</v>
      </c>
      <c r="G17" s="375"/>
      <c r="H17" s="99">
        <f t="shared" si="1"/>
        <v>0</v>
      </c>
    </row>
    <row r="18" spans="1:8" s="370" customFormat="1" ht="51.75" customHeight="1">
      <c r="A18" s="371"/>
      <c r="B18" s="614" t="s">
        <v>2322</v>
      </c>
      <c r="C18" s="615"/>
      <c r="D18" s="615"/>
      <c r="E18" s="615"/>
      <c r="F18" s="615"/>
      <c r="G18" s="615"/>
      <c r="H18" s="616"/>
    </row>
    <row r="19" spans="1:8" s="377" customFormat="1">
      <c r="A19" s="372">
        <v>540100</v>
      </c>
      <c r="B19" s="376" t="s">
        <v>2306</v>
      </c>
      <c r="C19" s="372" t="s">
        <v>2323</v>
      </c>
      <c r="D19" s="374">
        <v>11.2</v>
      </c>
      <c r="E19" s="99"/>
      <c r="F19" s="99">
        <f t="shared" si="0"/>
        <v>0</v>
      </c>
      <c r="G19" s="99"/>
      <c r="H19" s="99">
        <f t="shared" si="1"/>
        <v>0</v>
      </c>
    </row>
    <row r="20" spans="1:8" s="377" customFormat="1">
      <c r="A20" s="372">
        <v>540101</v>
      </c>
      <c r="B20" s="376" t="s">
        <v>2324</v>
      </c>
      <c r="C20" s="372" t="s">
        <v>2323</v>
      </c>
      <c r="D20" s="374">
        <v>13.72</v>
      </c>
      <c r="E20" s="99"/>
      <c r="F20" s="99">
        <f t="shared" si="0"/>
        <v>0</v>
      </c>
      <c r="G20" s="99"/>
      <c r="H20" s="99">
        <f t="shared" si="1"/>
        <v>0</v>
      </c>
    </row>
    <row r="21" spans="1:8" s="377" customFormat="1">
      <c r="A21" s="372">
        <v>540102</v>
      </c>
      <c r="B21" s="376" t="s">
        <v>2325</v>
      </c>
      <c r="C21" s="372" t="s">
        <v>2323</v>
      </c>
      <c r="D21" s="374">
        <v>17.190000000000001</v>
      </c>
      <c r="E21" s="99"/>
      <c r="F21" s="99">
        <f t="shared" si="0"/>
        <v>0</v>
      </c>
      <c r="G21" s="99"/>
      <c r="H21" s="99">
        <f t="shared" si="1"/>
        <v>0</v>
      </c>
    </row>
    <row r="22" spans="1:8" s="377" customFormat="1">
      <c r="A22" s="372">
        <v>540103</v>
      </c>
      <c r="B22" s="376" t="s">
        <v>2326</v>
      </c>
      <c r="C22" s="372" t="s">
        <v>2323</v>
      </c>
      <c r="D22" s="374">
        <v>14.17</v>
      </c>
      <c r="E22" s="99"/>
      <c r="F22" s="99">
        <f t="shared" si="0"/>
        <v>0</v>
      </c>
      <c r="G22" s="99"/>
      <c r="H22" s="99">
        <f t="shared" si="1"/>
        <v>0</v>
      </c>
    </row>
    <row r="23" spans="1:8" s="377" customFormat="1">
      <c r="A23" s="372">
        <v>540104</v>
      </c>
      <c r="B23" s="376" t="s">
        <v>2327</v>
      </c>
      <c r="C23" s="372" t="s">
        <v>2323</v>
      </c>
      <c r="D23" s="374">
        <v>11.46</v>
      </c>
      <c r="E23" s="99"/>
      <c r="F23" s="99">
        <f t="shared" si="0"/>
        <v>0</v>
      </c>
      <c r="G23" s="99"/>
      <c r="H23" s="99">
        <f t="shared" si="1"/>
        <v>0</v>
      </c>
    </row>
    <row r="24" spans="1:8" s="377" customFormat="1" ht="22.5">
      <c r="A24" s="372">
        <v>540105</v>
      </c>
      <c r="B24" s="376" t="s">
        <v>2328</v>
      </c>
      <c r="C24" s="372" t="s">
        <v>2323</v>
      </c>
      <c r="D24" s="374">
        <v>12.08</v>
      </c>
      <c r="E24" s="99"/>
      <c r="F24" s="99">
        <f t="shared" si="0"/>
        <v>0</v>
      </c>
      <c r="G24" s="99"/>
      <c r="H24" s="99">
        <f t="shared" si="1"/>
        <v>0</v>
      </c>
    </row>
    <row r="25" spans="1:8" s="377" customFormat="1">
      <c r="A25" s="372">
        <v>560100</v>
      </c>
      <c r="B25" s="376" t="s">
        <v>2329</v>
      </c>
      <c r="C25" s="372" t="s">
        <v>2323</v>
      </c>
      <c r="D25" s="374">
        <v>11.2</v>
      </c>
      <c r="E25" s="99"/>
      <c r="F25" s="99">
        <f t="shared" si="0"/>
        <v>0</v>
      </c>
      <c r="G25" s="99"/>
      <c r="H25" s="99">
        <f t="shared" si="1"/>
        <v>0</v>
      </c>
    </row>
    <row r="26" spans="1:8" s="377" customFormat="1" ht="22.5">
      <c r="A26" s="372">
        <v>560101</v>
      </c>
      <c r="B26" s="376" t="s">
        <v>2330</v>
      </c>
      <c r="C26" s="372" t="s">
        <v>2323</v>
      </c>
      <c r="D26" s="374" t="s">
        <v>2331</v>
      </c>
      <c r="E26" s="99"/>
      <c r="F26" s="99">
        <v>0</v>
      </c>
      <c r="G26" s="99"/>
      <c r="H26" s="99">
        <v>0</v>
      </c>
    </row>
    <row r="27" spans="1:8" s="377" customFormat="1">
      <c r="A27" s="372">
        <v>560200</v>
      </c>
      <c r="B27" s="376" t="s">
        <v>2332</v>
      </c>
      <c r="C27" s="372" t="s">
        <v>2323</v>
      </c>
      <c r="D27" s="374">
        <v>17.27</v>
      </c>
      <c r="E27" s="99"/>
      <c r="F27" s="99">
        <f t="shared" si="0"/>
        <v>0</v>
      </c>
      <c r="G27" s="99"/>
      <c r="H27" s="99">
        <f t="shared" si="1"/>
        <v>0</v>
      </c>
    </row>
    <row r="28" spans="1:8" s="377" customFormat="1">
      <c r="A28" s="372">
        <v>560800</v>
      </c>
      <c r="B28" s="376" t="s">
        <v>2333</v>
      </c>
      <c r="C28" s="372" t="s">
        <v>2323</v>
      </c>
      <c r="D28" s="374">
        <v>18.78</v>
      </c>
      <c r="E28" s="99"/>
      <c r="F28" s="99">
        <f t="shared" si="0"/>
        <v>0</v>
      </c>
      <c r="G28" s="99"/>
      <c r="H28" s="99">
        <f t="shared" si="1"/>
        <v>0</v>
      </c>
    </row>
    <row r="29" spans="1:8" s="377" customFormat="1">
      <c r="A29" s="372">
        <v>560300</v>
      </c>
      <c r="B29" s="376" t="s">
        <v>2334</v>
      </c>
      <c r="C29" s="372" t="s">
        <v>2323</v>
      </c>
      <c r="D29" s="374">
        <v>12.08</v>
      </c>
      <c r="E29" s="99"/>
      <c r="F29" s="99">
        <f t="shared" si="0"/>
        <v>0</v>
      </c>
      <c r="G29" s="99"/>
      <c r="H29" s="99">
        <f t="shared" si="1"/>
        <v>0</v>
      </c>
    </row>
    <row r="30" spans="1:8" s="377" customFormat="1">
      <c r="A30" s="372">
        <v>560102</v>
      </c>
      <c r="B30" s="376" t="s">
        <v>2335</v>
      </c>
      <c r="C30" s="372" t="s">
        <v>2323</v>
      </c>
      <c r="D30" s="374">
        <v>19.89</v>
      </c>
      <c r="E30" s="99"/>
      <c r="F30" s="99">
        <f t="shared" si="0"/>
        <v>0</v>
      </c>
      <c r="G30" s="99"/>
      <c r="H30" s="99">
        <f t="shared" si="1"/>
        <v>0</v>
      </c>
    </row>
    <row r="31" spans="1:8" s="377" customFormat="1" ht="22.5">
      <c r="A31" s="372">
        <v>560301</v>
      </c>
      <c r="B31" s="376" t="s">
        <v>2336</v>
      </c>
      <c r="C31" s="372" t="s">
        <v>2323</v>
      </c>
      <c r="D31" s="374">
        <v>13.31</v>
      </c>
      <c r="E31" s="99"/>
      <c r="F31" s="99">
        <f t="shared" si="0"/>
        <v>0</v>
      </c>
      <c r="G31" s="99"/>
      <c r="H31" s="99">
        <f t="shared" si="1"/>
        <v>0</v>
      </c>
    </row>
    <row r="32" spans="1:8" s="377" customFormat="1" ht="22.5">
      <c r="A32" s="372">
        <v>510110</v>
      </c>
      <c r="B32" s="376" t="s">
        <v>2337</v>
      </c>
      <c r="C32" s="372" t="s">
        <v>2338</v>
      </c>
      <c r="D32" s="374" t="s">
        <v>2339</v>
      </c>
      <c r="E32" s="99"/>
      <c r="F32" s="99" t="e">
        <f t="shared" si="0"/>
        <v>#VALUE!</v>
      </c>
      <c r="G32" s="99"/>
      <c r="H32" s="99" t="e">
        <f t="shared" si="1"/>
        <v>#VALUE!</v>
      </c>
    </row>
    <row r="33" spans="1:8" s="377" customFormat="1" ht="22.5">
      <c r="A33" s="372">
        <v>510200</v>
      </c>
      <c r="B33" s="376" t="s">
        <v>2340</v>
      </c>
      <c r="C33" s="372" t="s">
        <v>2323</v>
      </c>
      <c r="D33" s="374" t="s">
        <v>2341</v>
      </c>
      <c r="E33" s="99"/>
      <c r="F33" s="99" t="e">
        <f t="shared" si="0"/>
        <v>#VALUE!</v>
      </c>
      <c r="G33" s="99"/>
      <c r="H33" s="99" t="e">
        <f t="shared" si="1"/>
        <v>#VALUE!</v>
      </c>
    </row>
    <row r="34" spans="1:8" s="377" customFormat="1" ht="22.5">
      <c r="A34" s="372">
        <v>510299</v>
      </c>
      <c r="B34" s="376" t="s">
        <v>2342</v>
      </c>
      <c r="C34" s="372" t="s">
        <v>2323</v>
      </c>
      <c r="D34" s="374" t="s">
        <v>2343</v>
      </c>
      <c r="E34" s="99"/>
      <c r="F34" s="99" t="e">
        <f t="shared" si="0"/>
        <v>#VALUE!</v>
      </c>
      <c r="G34" s="99"/>
      <c r="H34" s="99" t="e">
        <f t="shared" si="1"/>
        <v>#VALUE!</v>
      </c>
    </row>
    <row r="35" spans="1:8" s="377" customFormat="1" ht="22.5">
      <c r="A35" s="372">
        <v>510500</v>
      </c>
      <c r="B35" s="376" t="s">
        <v>2344</v>
      </c>
      <c r="C35" s="372" t="s">
        <v>2338</v>
      </c>
      <c r="D35" s="374" t="s">
        <v>2345</v>
      </c>
      <c r="E35" s="99"/>
      <c r="F35" s="99" t="e">
        <f t="shared" si="0"/>
        <v>#VALUE!</v>
      </c>
      <c r="G35" s="99"/>
      <c r="H35" s="99" t="e">
        <f t="shared" si="1"/>
        <v>#VALUE!</v>
      </c>
    </row>
    <row r="36" spans="1:8" s="377" customFormat="1">
      <c r="A36" s="372">
        <v>520100</v>
      </c>
      <c r="B36" s="376" t="s">
        <v>2346</v>
      </c>
      <c r="C36" s="372" t="s">
        <v>2323</v>
      </c>
      <c r="D36" s="374">
        <v>10.66</v>
      </c>
      <c r="E36" s="99"/>
      <c r="F36" s="99">
        <f t="shared" si="0"/>
        <v>0</v>
      </c>
      <c r="G36" s="99"/>
      <c r="H36" s="99">
        <f t="shared" si="1"/>
        <v>0</v>
      </c>
    </row>
    <row r="37" spans="1:8" s="377" customFormat="1">
      <c r="A37" s="372">
        <v>520101</v>
      </c>
      <c r="B37" s="376" t="s">
        <v>2347</v>
      </c>
      <c r="C37" s="372" t="s">
        <v>2323</v>
      </c>
      <c r="D37" s="374">
        <v>20.02</v>
      </c>
      <c r="E37" s="99"/>
      <c r="F37" s="99">
        <f t="shared" si="0"/>
        <v>0</v>
      </c>
      <c r="G37" s="99"/>
      <c r="H37" s="99">
        <f t="shared" si="1"/>
        <v>0</v>
      </c>
    </row>
    <row r="38" spans="1:8" s="377" customFormat="1">
      <c r="A38" s="372">
        <v>520102</v>
      </c>
      <c r="B38" s="376" t="s">
        <v>2348</v>
      </c>
      <c r="C38" s="372" t="s">
        <v>2323</v>
      </c>
      <c r="D38" s="374">
        <v>17.690000000000001</v>
      </c>
      <c r="E38" s="99"/>
      <c r="F38" s="99">
        <f t="shared" si="0"/>
        <v>0</v>
      </c>
      <c r="G38" s="99"/>
      <c r="H38" s="99">
        <f t="shared" si="1"/>
        <v>0</v>
      </c>
    </row>
    <row r="39" spans="1:8" s="377" customFormat="1">
      <c r="A39" s="372">
        <v>521000</v>
      </c>
      <c r="B39" s="376" t="s">
        <v>2317</v>
      </c>
      <c r="C39" s="372" t="s">
        <v>2338</v>
      </c>
      <c r="D39" s="378">
        <v>2950.57</v>
      </c>
      <c r="E39" s="99"/>
      <c r="F39" s="99">
        <f t="shared" si="0"/>
        <v>0</v>
      </c>
      <c r="G39" s="99"/>
      <c r="H39" s="99">
        <f t="shared" si="1"/>
        <v>0</v>
      </c>
    </row>
    <row r="40" spans="1:8" s="377" customFormat="1">
      <c r="A40" s="372">
        <v>510000</v>
      </c>
      <c r="B40" s="376" t="s">
        <v>2349</v>
      </c>
      <c r="C40" s="372" t="s">
        <v>2338</v>
      </c>
      <c r="D40" s="378">
        <v>7928.48</v>
      </c>
      <c r="E40" s="99"/>
      <c r="F40" s="99">
        <f t="shared" si="0"/>
        <v>0</v>
      </c>
      <c r="G40" s="99"/>
      <c r="H40" s="99">
        <f t="shared" si="1"/>
        <v>0</v>
      </c>
    </row>
    <row r="41" spans="1:8" s="377" customFormat="1" ht="22.5">
      <c r="A41" s="372">
        <v>570100</v>
      </c>
      <c r="B41" s="376" t="s">
        <v>2350</v>
      </c>
      <c r="C41" s="372" t="s">
        <v>2338</v>
      </c>
      <c r="D41" s="374" t="s">
        <v>2351</v>
      </c>
      <c r="E41" s="99"/>
      <c r="F41" s="99" t="e">
        <f t="shared" si="0"/>
        <v>#VALUE!</v>
      </c>
      <c r="G41" s="99"/>
      <c r="H41" s="99" t="e">
        <f t="shared" si="1"/>
        <v>#VALUE!</v>
      </c>
    </row>
    <row r="42" spans="1:8" s="377" customFormat="1">
      <c r="A42" s="372">
        <v>580100</v>
      </c>
      <c r="B42" s="376" t="s">
        <v>2352</v>
      </c>
      <c r="C42" s="372" t="s">
        <v>2323</v>
      </c>
      <c r="D42" s="374">
        <v>13.31</v>
      </c>
      <c r="E42" s="99"/>
      <c r="F42" s="99">
        <f t="shared" si="0"/>
        <v>0</v>
      </c>
      <c r="G42" s="99"/>
      <c r="H42" s="99">
        <f t="shared" si="1"/>
        <v>0</v>
      </c>
    </row>
    <row r="43" spans="1:8" s="377" customFormat="1">
      <c r="A43" s="372">
        <v>580101</v>
      </c>
      <c r="B43" s="376" t="s">
        <v>2353</v>
      </c>
      <c r="C43" s="372" t="s">
        <v>2323</v>
      </c>
      <c r="D43" s="374">
        <v>10.23</v>
      </c>
      <c r="E43" s="99"/>
      <c r="F43" s="99">
        <f t="shared" si="0"/>
        <v>0</v>
      </c>
      <c r="G43" s="99"/>
      <c r="H43" s="99">
        <f t="shared" si="1"/>
        <v>0</v>
      </c>
    </row>
    <row r="44" spans="1:8" s="377" customFormat="1">
      <c r="A44" s="372">
        <v>580102</v>
      </c>
      <c r="B44" s="376" t="s">
        <v>2354</v>
      </c>
      <c r="C44" s="372" t="s">
        <v>2323</v>
      </c>
      <c r="D44" s="374">
        <v>12.99</v>
      </c>
      <c r="E44" s="99"/>
      <c r="F44" s="99">
        <f t="shared" si="0"/>
        <v>0</v>
      </c>
      <c r="G44" s="99"/>
      <c r="H44" s="99">
        <f t="shared" si="1"/>
        <v>0</v>
      </c>
    </row>
    <row r="45" spans="1:8" s="377" customFormat="1" ht="22.5">
      <c r="A45" s="372">
        <v>590100</v>
      </c>
      <c r="B45" s="376" t="s">
        <v>2355</v>
      </c>
      <c r="C45" s="372" t="s">
        <v>2323</v>
      </c>
      <c r="D45" s="374">
        <v>26.6</v>
      </c>
      <c r="E45" s="99"/>
      <c r="F45" s="99">
        <f t="shared" si="0"/>
        <v>0</v>
      </c>
      <c r="G45" s="99"/>
      <c r="H45" s="99">
        <f t="shared" si="1"/>
        <v>0</v>
      </c>
    </row>
    <row r="46" spans="1:8" ht="48.75" customHeight="1">
      <c r="A46" s="371"/>
      <c r="B46" s="614" t="s">
        <v>2356</v>
      </c>
      <c r="C46" s="615"/>
      <c r="D46" s="615"/>
      <c r="E46" s="615"/>
      <c r="F46" s="615"/>
      <c r="G46" s="615"/>
      <c r="H46" s="616"/>
    </row>
    <row r="47" spans="1:8">
      <c r="A47" s="372">
        <v>590101</v>
      </c>
      <c r="B47" s="376" t="s">
        <v>2306</v>
      </c>
      <c r="C47" s="372" t="s">
        <v>2323</v>
      </c>
      <c r="D47" s="374">
        <v>6.38</v>
      </c>
      <c r="E47" s="379"/>
      <c r="F47" s="99">
        <f t="shared" ref="F47:F73" si="2">D47*E47</f>
        <v>0</v>
      </c>
      <c r="G47" s="379"/>
      <c r="H47" s="99">
        <f t="shared" ref="H47:H73" si="3">D47*G47</f>
        <v>0</v>
      </c>
    </row>
    <row r="48" spans="1:8">
      <c r="A48" s="372">
        <v>590102</v>
      </c>
      <c r="B48" s="376" t="s">
        <v>2324</v>
      </c>
      <c r="C48" s="372" t="s">
        <v>2323</v>
      </c>
      <c r="D48" s="374">
        <v>7.82</v>
      </c>
      <c r="E48" s="379"/>
      <c r="F48" s="99">
        <f t="shared" si="2"/>
        <v>0</v>
      </c>
      <c r="G48" s="379"/>
      <c r="H48" s="99">
        <f t="shared" si="3"/>
        <v>0</v>
      </c>
    </row>
    <row r="49" spans="1:8">
      <c r="A49" s="372">
        <v>590103</v>
      </c>
      <c r="B49" s="376" t="s">
        <v>2325</v>
      </c>
      <c r="C49" s="372" t="s">
        <v>2323</v>
      </c>
      <c r="D49" s="374">
        <v>9.8000000000000007</v>
      </c>
      <c r="E49" s="379"/>
      <c r="F49" s="99">
        <f t="shared" si="2"/>
        <v>0</v>
      </c>
      <c r="G49" s="379"/>
      <c r="H49" s="99">
        <f t="shared" si="3"/>
        <v>0</v>
      </c>
    </row>
    <row r="50" spans="1:8">
      <c r="A50" s="372">
        <v>590104</v>
      </c>
      <c r="B50" s="376" t="s">
        <v>2326</v>
      </c>
      <c r="C50" s="372" t="s">
        <v>2323</v>
      </c>
      <c r="D50" s="374">
        <v>8.08</v>
      </c>
      <c r="E50" s="380"/>
      <c r="F50" s="99">
        <f t="shared" si="2"/>
        <v>0</v>
      </c>
      <c r="G50" s="380"/>
      <c r="H50" s="99">
        <f t="shared" si="3"/>
        <v>0</v>
      </c>
    </row>
    <row r="51" spans="1:8">
      <c r="A51" s="372">
        <v>590105</v>
      </c>
      <c r="B51" s="376" t="s">
        <v>2327</v>
      </c>
      <c r="C51" s="372" t="s">
        <v>2323</v>
      </c>
      <c r="D51" s="374">
        <v>6.53</v>
      </c>
      <c r="E51" s="380"/>
      <c r="F51" s="99">
        <f t="shared" si="2"/>
        <v>0</v>
      </c>
      <c r="G51" s="380"/>
      <c r="H51" s="99">
        <f t="shared" si="3"/>
        <v>0</v>
      </c>
    </row>
    <row r="52" spans="1:8" ht="22.5">
      <c r="A52" s="372">
        <v>590106</v>
      </c>
      <c r="B52" s="376" t="s">
        <v>2328</v>
      </c>
      <c r="C52" s="372" t="s">
        <v>2323</v>
      </c>
      <c r="D52" s="374">
        <v>6.88</v>
      </c>
      <c r="E52" s="380"/>
      <c r="F52" s="99">
        <f t="shared" si="2"/>
        <v>0</v>
      </c>
      <c r="G52" s="380"/>
      <c r="H52" s="99">
        <f t="shared" si="3"/>
        <v>0</v>
      </c>
    </row>
    <row r="53" spans="1:8">
      <c r="A53" s="372">
        <v>590107</v>
      </c>
      <c r="B53" s="376" t="s">
        <v>2329</v>
      </c>
      <c r="C53" s="372" t="s">
        <v>2323</v>
      </c>
      <c r="D53" s="374">
        <v>6.38</v>
      </c>
      <c r="E53" s="380"/>
      <c r="F53" s="99">
        <f t="shared" si="2"/>
        <v>0</v>
      </c>
      <c r="G53" s="380"/>
      <c r="H53" s="99">
        <f t="shared" si="3"/>
        <v>0</v>
      </c>
    </row>
    <row r="54" spans="1:8" ht="22.5">
      <c r="A54" s="372">
        <v>590108</v>
      </c>
      <c r="B54" s="376" t="s">
        <v>2330</v>
      </c>
      <c r="C54" s="372" t="s">
        <v>2323</v>
      </c>
      <c r="D54" s="374" t="s">
        <v>2357</v>
      </c>
      <c r="E54" s="380"/>
      <c r="F54" s="99" t="e">
        <f t="shared" si="2"/>
        <v>#VALUE!</v>
      </c>
      <c r="G54" s="380"/>
      <c r="H54" s="99" t="e">
        <f t="shared" si="3"/>
        <v>#VALUE!</v>
      </c>
    </row>
    <row r="55" spans="1:8">
      <c r="A55" s="372">
        <v>590109</v>
      </c>
      <c r="B55" s="376" t="s">
        <v>2332</v>
      </c>
      <c r="C55" s="372" t="s">
        <v>2323</v>
      </c>
      <c r="D55" s="374">
        <v>9.84</v>
      </c>
      <c r="E55" s="380"/>
      <c r="F55" s="99">
        <f t="shared" si="2"/>
        <v>0</v>
      </c>
      <c r="G55" s="380"/>
      <c r="H55" s="99">
        <f t="shared" si="3"/>
        <v>0</v>
      </c>
    </row>
    <row r="56" spans="1:8">
      <c r="A56" s="372">
        <v>590110</v>
      </c>
      <c r="B56" s="376" t="s">
        <v>2333</v>
      </c>
      <c r="C56" s="372" t="s">
        <v>2323</v>
      </c>
      <c r="D56" s="374">
        <v>10.7</v>
      </c>
      <c r="E56" s="380"/>
      <c r="F56" s="99">
        <f t="shared" si="2"/>
        <v>0</v>
      </c>
      <c r="G56" s="380"/>
      <c r="H56" s="99">
        <f t="shared" si="3"/>
        <v>0</v>
      </c>
    </row>
    <row r="57" spans="1:8">
      <c r="A57" s="372">
        <v>590111</v>
      </c>
      <c r="B57" s="376" t="s">
        <v>2334</v>
      </c>
      <c r="C57" s="372" t="s">
        <v>2323</v>
      </c>
      <c r="D57" s="374">
        <v>6.88</v>
      </c>
      <c r="E57" s="380"/>
      <c r="F57" s="99">
        <f t="shared" si="2"/>
        <v>0</v>
      </c>
      <c r="G57" s="380"/>
      <c r="H57" s="99">
        <f t="shared" si="3"/>
        <v>0</v>
      </c>
    </row>
    <row r="58" spans="1:8">
      <c r="A58" s="372">
        <v>590112</v>
      </c>
      <c r="B58" s="376" t="s">
        <v>2335</v>
      </c>
      <c r="C58" s="372" t="s">
        <v>2323</v>
      </c>
      <c r="D58" s="374">
        <v>11.34</v>
      </c>
      <c r="E58" s="380"/>
      <c r="F58" s="99">
        <f t="shared" si="2"/>
        <v>0</v>
      </c>
      <c r="G58" s="380"/>
      <c r="H58" s="99">
        <f t="shared" si="3"/>
        <v>0</v>
      </c>
    </row>
    <row r="59" spans="1:8" ht="22.5">
      <c r="A59" s="372">
        <v>590113</v>
      </c>
      <c r="B59" s="376" t="s">
        <v>2336</v>
      </c>
      <c r="C59" s="372" t="s">
        <v>2323</v>
      </c>
      <c r="D59" s="374">
        <v>7.59</v>
      </c>
      <c r="E59" s="380"/>
      <c r="F59" s="99">
        <f t="shared" si="2"/>
        <v>0</v>
      </c>
      <c r="G59" s="380"/>
      <c r="H59" s="99">
        <f t="shared" si="3"/>
        <v>0</v>
      </c>
    </row>
    <row r="60" spans="1:8" ht="22.5">
      <c r="A60" s="372">
        <v>590114</v>
      </c>
      <c r="B60" s="376" t="s">
        <v>2337</v>
      </c>
      <c r="C60" s="372" t="s">
        <v>2338</v>
      </c>
      <c r="D60" s="374" t="s">
        <v>2358</v>
      </c>
      <c r="E60" s="380"/>
      <c r="F60" s="99" t="e">
        <f t="shared" si="2"/>
        <v>#VALUE!</v>
      </c>
      <c r="G60" s="380"/>
      <c r="H60" s="99" t="e">
        <f t="shared" si="3"/>
        <v>#VALUE!</v>
      </c>
    </row>
    <row r="61" spans="1:8" ht="22.5">
      <c r="A61" s="372">
        <v>590115</v>
      </c>
      <c r="B61" s="376" t="s">
        <v>2340</v>
      </c>
      <c r="C61" s="372" t="s">
        <v>2323</v>
      </c>
      <c r="D61" s="374" t="s">
        <v>2359</v>
      </c>
      <c r="E61" s="380"/>
      <c r="F61" s="99" t="e">
        <f t="shared" si="2"/>
        <v>#VALUE!</v>
      </c>
      <c r="G61" s="380"/>
      <c r="H61" s="99" t="e">
        <f t="shared" si="3"/>
        <v>#VALUE!</v>
      </c>
    </row>
    <row r="62" spans="1:8" ht="22.5">
      <c r="A62" s="372">
        <v>590116</v>
      </c>
      <c r="B62" s="376" t="s">
        <v>2342</v>
      </c>
      <c r="C62" s="372" t="s">
        <v>2323</v>
      </c>
      <c r="D62" s="374" t="s">
        <v>2360</v>
      </c>
      <c r="E62" s="380"/>
      <c r="F62" s="99" t="e">
        <f t="shared" si="2"/>
        <v>#VALUE!</v>
      </c>
      <c r="G62" s="380"/>
      <c r="H62" s="99" t="e">
        <f t="shared" si="3"/>
        <v>#VALUE!</v>
      </c>
    </row>
    <row r="63" spans="1:8" ht="22.5">
      <c r="A63" s="372">
        <v>590117</v>
      </c>
      <c r="B63" s="376" t="s">
        <v>2344</v>
      </c>
      <c r="C63" s="372" t="s">
        <v>2338</v>
      </c>
      <c r="D63" s="374" t="s">
        <v>2361</v>
      </c>
      <c r="E63" s="380"/>
      <c r="F63" s="99" t="e">
        <f t="shared" si="2"/>
        <v>#VALUE!</v>
      </c>
      <c r="G63" s="380"/>
      <c r="H63" s="99" t="e">
        <f t="shared" si="3"/>
        <v>#VALUE!</v>
      </c>
    </row>
    <row r="64" spans="1:8">
      <c r="A64" s="372">
        <v>590118</v>
      </c>
      <c r="B64" s="376" t="s">
        <v>2346</v>
      </c>
      <c r="C64" s="372" t="s">
        <v>2323</v>
      </c>
      <c r="D64" s="374">
        <v>6.07</v>
      </c>
      <c r="E64" s="380"/>
      <c r="F64" s="99">
        <f t="shared" si="2"/>
        <v>0</v>
      </c>
      <c r="G64" s="380"/>
      <c r="H64" s="99">
        <f t="shared" si="3"/>
        <v>0</v>
      </c>
    </row>
    <row r="65" spans="1:8">
      <c r="A65" s="372">
        <v>590119</v>
      </c>
      <c r="B65" s="376" t="s">
        <v>2347</v>
      </c>
      <c r="C65" s="372" t="s">
        <v>2323</v>
      </c>
      <c r="D65" s="374">
        <v>11.41</v>
      </c>
      <c r="E65" s="380"/>
      <c r="F65" s="99">
        <f t="shared" si="2"/>
        <v>0</v>
      </c>
      <c r="G65" s="380"/>
      <c r="H65" s="99">
        <f t="shared" si="3"/>
        <v>0</v>
      </c>
    </row>
    <row r="66" spans="1:8">
      <c r="A66" s="372">
        <v>590120</v>
      </c>
      <c r="B66" s="376" t="s">
        <v>2348</v>
      </c>
      <c r="C66" s="372" t="s">
        <v>2323</v>
      </c>
      <c r="D66" s="374">
        <v>10.08</v>
      </c>
      <c r="E66" s="380"/>
      <c r="F66" s="99">
        <f t="shared" si="2"/>
        <v>0</v>
      </c>
      <c r="G66" s="380"/>
      <c r="H66" s="99">
        <f t="shared" si="3"/>
        <v>0</v>
      </c>
    </row>
    <row r="67" spans="1:8">
      <c r="A67" s="372">
        <v>590121</v>
      </c>
      <c r="B67" s="376" t="s">
        <v>2317</v>
      </c>
      <c r="C67" s="372" t="s">
        <v>2338</v>
      </c>
      <c r="D67" s="374">
        <v>1681.83</v>
      </c>
      <c r="E67" s="380"/>
      <c r="F67" s="99">
        <f t="shared" si="2"/>
        <v>0</v>
      </c>
      <c r="G67" s="380"/>
      <c r="H67" s="99">
        <f t="shared" si="3"/>
        <v>0</v>
      </c>
    </row>
    <row r="68" spans="1:8">
      <c r="A68" s="372">
        <v>590122</v>
      </c>
      <c r="B68" s="376" t="s">
        <v>2349</v>
      </c>
      <c r="C68" s="372" t="s">
        <v>2338</v>
      </c>
      <c r="D68" s="374">
        <v>4519.2299999999996</v>
      </c>
      <c r="E68" s="380"/>
      <c r="F68" s="99">
        <f t="shared" si="2"/>
        <v>0</v>
      </c>
      <c r="G68" s="380"/>
      <c r="H68" s="99">
        <f t="shared" si="3"/>
        <v>0</v>
      </c>
    </row>
    <row r="69" spans="1:8" ht="22.5">
      <c r="A69" s="372">
        <v>590123</v>
      </c>
      <c r="B69" s="376" t="s">
        <v>2350</v>
      </c>
      <c r="C69" s="372" t="s">
        <v>2338</v>
      </c>
      <c r="D69" s="374" t="s">
        <v>2362</v>
      </c>
      <c r="E69" s="380"/>
      <c r="F69" s="99" t="e">
        <f t="shared" si="2"/>
        <v>#VALUE!</v>
      </c>
      <c r="G69" s="380"/>
      <c r="H69" s="99" t="e">
        <f t="shared" si="3"/>
        <v>#VALUE!</v>
      </c>
    </row>
    <row r="70" spans="1:8">
      <c r="A70" s="372">
        <v>590124</v>
      </c>
      <c r="B70" s="376" t="s">
        <v>2352</v>
      </c>
      <c r="C70" s="372" t="s">
        <v>2323</v>
      </c>
      <c r="D70" s="374">
        <v>7.59</v>
      </c>
      <c r="E70" s="380"/>
      <c r="F70" s="99">
        <f t="shared" si="2"/>
        <v>0</v>
      </c>
      <c r="G70" s="380"/>
      <c r="H70" s="99">
        <f t="shared" si="3"/>
        <v>0</v>
      </c>
    </row>
    <row r="71" spans="1:8">
      <c r="A71" s="372">
        <v>590125</v>
      </c>
      <c r="B71" s="376" t="s">
        <v>2353</v>
      </c>
      <c r="C71" s="372" t="s">
        <v>2323</v>
      </c>
      <c r="D71" s="374">
        <v>5.83</v>
      </c>
      <c r="E71" s="380"/>
      <c r="F71" s="99">
        <f t="shared" si="2"/>
        <v>0</v>
      </c>
      <c r="G71" s="380"/>
      <c r="H71" s="99">
        <f t="shared" si="3"/>
        <v>0</v>
      </c>
    </row>
    <row r="72" spans="1:8">
      <c r="A72" s="372">
        <v>590126</v>
      </c>
      <c r="B72" s="376" t="s">
        <v>2354</v>
      </c>
      <c r="C72" s="372" t="s">
        <v>2323</v>
      </c>
      <c r="D72" s="374">
        <v>7.4</v>
      </c>
      <c r="E72" s="380"/>
      <c r="F72" s="99">
        <f t="shared" si="2"/>
        <v>0</v>
      </c>
      <c r="G72" s="380"/>
      <c r="H72" s="99">
        <f t="shared" si="3"/>
        <v>0</v>
      </c>
    </row>
    <row r="73" spans="1:8" ht="22.5">
      <c r="A73" s="372">
        <v>590127</v>
      </c>
      <c r="B73" s="376" t="s">
        <v>2355</v>
      </c>
      <c r="C73" s="372" t="s">
        <v>2323</v>
      </c>
      <c r="D73" s="374">
        <v>15.16</v>
      </c>
      <c r="E73" s="380"/>
      <c r="F73" s="99">
        <f t="shared" si="2"/>
        <v>0</v>
      </c>
      <c r="G73" s="380"/>
      <c r="H73" s="99">
        <f t="shared" si="3"/>
        <v>0</v>
      </c>
    </row>
    <row r="75" spans="1:8" ht="30.75" customHeight="1">
      <c r="A75" s="613" t="s">
        <v>2383</v>
      </c>
      <c r="B75" s="613"/>
      <c r="C75" s="613"/>
      <c r="D75" s="613"/>
      <c r="E75" s="613"/>
      <c r="F75" s="613"/>
      <c r="G75" s="613"/>
      <c r="H75" s="613"/>
    </row>
    <row r="76" spans="1:8" hidden="1">
      <c r="A76" s="393"/>
      <c r="B76" s="393"/>
      <c r="C76" s="393"/>
      <c r="D76" s="393"/>
      <c r="E76" s="393"/>
      <c r="F76" s="393"/>
      <c r="G76" s="393"/>
      <c r="H76" s="393"/>
    </row>
  </sheetData>
  <mergeCells count="11">
    <mergeCell ref="A75:H75"/>
    <mergeCell ref="B9:H9"/>
    <mergeCell ref="B18:H18"/>
    <mergeCell ref="B46:H46"/>
    <mergeCell ref="A6:A8"/>
    <mergeCell ref="B6:B8"/>
    <mergeCell ref="C6:C8"/>
    <mergeCell ref="D6:D8"/>
    <mergeCell ref="E6:H6"/>
    <mergeCell ref="E7:F7"/>
    <mergeCell ref="G7:H7"/>
  </mergeCells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36"/>
  <sheetViews>
    <sheetView zoomScaleSheetLayoutView="100" workbookViewId="0">
      <selection activeCell="R24" sqref="R24"/>
    </sheetView>
  </sheetViews>
  <sheetFormatPr defaultRowHeight="12.75"/>
  <cols>
    <col min="1" max="1" width="13.85546875" style="10" customWidth="1"/>
    <col min="2" max="2" width="7.85546875" style="10" customWidth="1"/>
    <col min="3" max="3" width="22.7109375" style="10" customWidth="1"/>
    <col min="4" max="4" width="12.5703125" style="10" customWidth="1"/>
    <col min="5" max="5" width="10.85546875" style="10" customWidth="1"/>
    <col min="6" max="6" width="8.85546875" style="10" customWidth="1"/>
    <col min="7" max="7" width="20.42578125" style="10" customWidth="1"/>
    <col min="8" max="8" width="15.7109375" style="10" customWidth="1"/>
    <col min="9" max="9" width="8.85546875" style="10" customWidth="1"/>
    <col min="10" max="10" width="8.7109375" style="10" customWidth="1"/>
    <col min="11" max="11" width="15.7109375" style="10" customWidth="1"/>
    <col min="12" max="16384" width="9.140625" style="10"/>
  </cols>
  <sheetData>
    <row r="1" spans="1:17">
      <c r="A1" s="134"/>
      <c r="B1" s="135" t="s">
        <v>123</v>
      </c>
      <c r="C1" s="126" t="str">
        <f>'Kadar.ode.'!C1</f>
        <v>Специјална болница за неспецифичне плућне болести "Сокобања" - Сокобања</v>
      </c>
      <c r="D1" s="130"/>
      <c r="E1" s="130"/>
      <c r="F1" s="130"/>
      <c r="G1" s="132"/>
    </row>
    <row r="2" spans="1:17">
      <c r="A2" s="134"/>
      <c r="B2" s="135" t="s">
        <v>124</v>
      </c>
      <c r="C2" s="126">
        <f>'Kadar.ode.'!C2</f>
        <v>7248261</v>
      </c>
      <c r="D2" s="130"/>
      <c r="E2" s="130"/>
      <c r="F2" s="130"/>
      <c r="G2" s="132"/>
    </row>
    <row r="3" spans="1:17">
      <c r="A3" s="134"/>
      <c r="B3" s="135"/>
      <c r="C3" s="126"/>
      <c r="D3" s="130"/>
      <c r="E3" s="130"/>
      <c r="F3" s="130"/>
      <c r="G3" s="132"/>
    </row>
    <row r="4" spans="1:17" ht="14.25">
      <c r="A4" s="134"/>
      <c r="B4" s="248" t="s">
        <v>1633</v>
      </c>
      <c r="C4" s="127" t="s">
        <v>170</v>
      </c>
      <c r="D4" s="131"/>
      <c r="E4" s="131"/>
      <c r="F4" s="131"/>
      <c r="G4" s="133"/>
    </row>
    <row r="5" spans="1:17" ht="15.75">
      <c r="J5" s="174"/>
      <c r="K5" s="174"/>
      <c r="L5" s="28"/>
      <c r="M5" s="4"/>
    </row>
    <row r="6" spans="1:17" ht="12.75" customHeight="1">
      <c r="A6" s="558" t="s">
        <v>8</v>
      </c>
      <c r="B6" s="558" t="s">
        <v>9</v>
      </c>
      <c r="C6" s="558" t="s">
        <v>10</v>
      </c>
      <c r="D6" s="558" t="s">
        <v>11</v>
      </c>
      <c r="E6" s="558" t="s">
        <v>12</v>
      </c>
      <c r="F6" s="620" t="s">
        <v>2445</v>
      </c>
      <c r="G6" s="620"/>
      <c r="H6" s="620"/>
      <c r="I6" s="620" t="s">
        <v>2439</v>
      </c>
      <c r="J6" s="620"/>
      <c r="K6" s="620"/>
      <c r="L6" s="28"/>
      <c r="M6" s="4"/>
    </row>
    <row r="7" spans="1:17" ht="23.25" thickBot="1">
      <c r="A7" s="558"/>
      <c r="B7" s="558"/>
      <c r="C7" s="558"/>
      <c r="D7" s="558"/>
      <c r="E7" s="558"/>
      <c r="F7" s="99" t="s">
        <v>13</v>
      </c>
      <c r="G7" s="109" t="s">
        <v>14</v>
      </c>
      <c r="H7" s="181" t="s">
        <v>15</v>
      </c>
      <c r="I7" s="99" t="s">
        <v>13</v>
      </c>
      <c r="J7" s="109" t="s">
        <v>14</v>
      </c>
      <c r="K7" s="181" t="s">
        <v>15</v>
      </c>
      <c r="L7" s="4"/>
      <c r="M7" s="4"/>
    </row>
    <row r="8" spans="1:17" ht="13.5" thickBot="1">
      <c r="A8" s="101" t="s">
        <v>74</v>
      </c>
      <c r="B8" s="101"/>
      <c r="C8" s="101"/>
      <c r="D8" s="101"/>
      <c r="E8" s="101"/>
      <c r="F8" s="101"/>
      <c r="G8" s="171"/>
      <c r="H8" s="118"/>
      <c r="I8" s="180"/>
      <c r="J8" s="178"/>
      <c r="K8" s="118"/>
      <c r="L8" s="4"/>
      <c r="M8" s="4"/>
    </row>
    <row r="9" spans="1:17" ht="11.1" customHeight="1">
      <c r="A9" s="119"/>
      <c r="B9" s="119"/>
      <c r="C9" s="119"/>
      <c r="D9" s="119"/>
      <c r="E9" s="119"/>
      <c r="F9" s="119"/>
      <c r="G9" s="119"/>
      <c r="H9" s="120"/>
      <c r="I9" s="119"/>
      <c r="J9" s="121"/>
      <c r="K9" s="120"/>
    </row>
    <row r="10" spans="1:17" ht="15" customHeight="1">
      <c r="A10" s="119" t="s">
        <v>1846</v>
      </c>
      <c r="B10" s="119"/>
      <c r="C10" s="119"/>
      <c r="D10" s="119"/>
      <c r="E10" s="119"/>
      <c r="F10" s="119"/>
      <c r="G10" s="119"/>
      <c r="H10" s="501">
        <v>10000</v>
      </c>
      <c r="I10" s="501"/>
      <c r="J10" s="502"/>
      <c r="K10" s="501"/>
      <c r="P10" s="117"/>
      <c r="Q10" s="117"/>
    </row>
    <row r="11" spans="1:17" ht="11.1" customHeight="1" thickBot="1">
      <c r="A11" s="119"/>
      <c r="B11" s="119"/>
      <c r="C11" s="119"/>
      <c r="D11" s="119"/>
      <c r="E11" s="119"/>
      <c r="F11" s="119"/>
      <c r="G11" s="119"/>
      <c r="H11" s="503"/>
      <c r="I11" s="501"/>
      <c r="J11" s="502"/>
      <c r="K11" s="503"/>
      <c r="P11" s="117"/>
      <c r="Q11" s="117"/>
    </row>
    <row r="12" spans="1:17" ht="15.75" thickBot="1">
      <c r="A12" s="88" t="s">
        <v>1611</v>
      </c>
      <c r="B12" s="88"/>
      <c r="C12" s="88"/>
      <c r="D12" s="88"/>
      <c r="E12" s="101"/>
      <c r="F12" s="101"/>
      <c r="G12" s="171"/>
      <c r="H12" s="504"/>
      <c r="I12" s="505"/>
      <c r="J12" s="506"/>
      <c r="K12" s="504"/>
      <c r="P12" s="117"/>
      <c r="Q12" s="117"/>
    </row>
    <row r="13" spans="1:17" ht="11.1" customHeight="1">
      <c r="A13" s="119"/>
      <c r="B13" s="122"/>
      <c r="C13" s="122"/>
      <c r="D13" s="122"/>
      <c r="E13" s="122"/>
      <c r="F13" s="119"/>
      <c r="G13" s="119"/>
      <c r="H13" s="507"/>
      <c r="I13" s="501"/>
      <c r="J13" s="502"/>
      <c r="K13" s="507"/>
      <c r="P13" s="117"/>
      <c r="Q13" s="117"/>
    </row>
    <row r="14" spans="1:17" ht="13.5" customHeight="1">
      <c r="A14" s="119" t="s">
        <v>1847</v>
      </c>
      <c r="B14" s="122"/>
      <c r="C14" s="122"/>
      <c r="D14" s="122"/>
      <c r="E14" s="122"/>
      <c r="F14" s="119"/>
      <c r="G14" s="119"/>
      <c r="H14" s="501">
        <v>17500000</v>
      </c>
      <c r="I14" s="501"/>
      <c r="J14" s="502"/>
      <c r="K14" s="501">
        <v>4387601.0999999996</v>
      </c>
      <c r="P14" s="117"/>
      <c r="Q14" s="117"/>
    </row>
    <row r="15" spans="1:17" ht="11.1" customHeight="1" thickBot="1">
      <c r="A15" s="119"/>
      <c r="B15" s="122"/>
      <c r="C15" s="122"/>
      <c r="D15" s="122"/>
      <c r="E15" s="122"/>
      <c r="F15" s="119"/>
      <c r="G15" s="119"/>
      <c r="H15" s="503"/>
      <c r="I15" s="501"/>
      <c r="J15" s="502"/>
      <c r="K15" s="503"/>
      <c r="P15" s="117"/>
      <c r="Q15" s="117"/>
    </row>
    <row r="16" spans="1:17" ht="15.75" thickBot="1">
      <c r="A16" s="101" t="s">
        <v>75</v>
      </c>
      <c r="B16" s="101"/>
      <c r="C16" s="101"/>
      <c r="D16" s="101"/>
      <c r="E16" s="101"/>
      <c r="F16" s="101"/>
      <c r="G16" s="171"/>
      <c r="H16" s="504"/>
      <c r="I16" s="505"/>
      <c r="J16" s="506"/>
      <c r="K16" s="504"/>
      <c r="P16" s="117"/>
      <c r="Q16" s="117"/>
    </row>
    <row r="17" spans="1:11" ht="11.1" customHeight="1">
      <c r="A17" s="119"/>
      <c r="B17" s="122"/>
      <c r="C17" s="122"/>
      <c r="D17" s="122"/>
      <c r="E17" s="122"/>
      <c r="F17" s="119"/>
      <c r="G17" s="119"/>
      <c r="H17" s="507"/>
      <c r="I17" s="501"/>
      <c r="J17" s="502"/>
      <c r="K17" s="507"/>
    </row>
    <row r="18" spans="1:11" ht="11.1" customHeight="1" thickBot="1">
      <c r="A18" s="119"/>
      <c r="B18" s="122"/>
      <c r="C18" s="122"/>
      <c r="D18" s="122"/>
      <c r="E18" s="122"/>
      <c r="F18" s="119"/>
      <c r="G18" s="119"/>
      <c r="H18" s="503"/>
      <c r="I18" s="501"/>
      <c r="J18" s="502"/>
      <c r="K18" s="503"/>
    </row>
    <row r="19" spans="1:11" ht="13.5" thickBot="1">
      <c r="A19" s="101" t="s">
        <v>76</v>
      </c>
      <c r="B19" s="101"/>
      <c r="C19" s="101"/>
      <c r="D19" s="101"/>
      <c r="E19" s="101"/>
      <c r="F19" s="101"/>
      <c r="G19" s="171"/>
      <c r="H19" s="504"/>
      <c r="I19" s="505"/>
      <c r="J19" s="506"/>
      <c r="K19" s="504"/>
    </row>
    <row r="20" spans="1:11" ht="13.5" customHeight="1">
      <c r="A20" s="101" t="s">
        <v>60</v>
      </c>
      <c r="B20" s="122" t="s">
        <v>84</v>
      </c>
      <c r="C20" s="116"/>
      <c r="D20" s="116"/>
      <c r="E20" s="116"/>
      <c r="F20" s="116"/>
      <c r="G20" s="116"/>
      <c r="H20" s="507">
        <v>1379438.21</v>
      </c>
      <c r="I20" s="508"/>
      <c r="J20" s="509"/>
      <c r="K20" s="507">
        <v>854933.85</v>
      </c>
    </row>
    <row r="21" spans="1:11" ht="13.5" customHeight="1">
      <c r="A21" s="101" t="s">
        <v>61</v>
      </c>
      <c r="B21" s="122" t="s">
        <v>171</v>
      </c>
      <c r="C21" s="116"/>
      <c r="D21" s="116"/>
      <c r="E21" s="116"/>
      <c r="F21" s="116"/>
      <c r="G21" s="116"/>
      <c r="H21" s="501">
        <v>13354932.449999999</v>
      </c>
      <c r="I21" s="508"/>
      <c r="J21" s="509"/>
      <c r="K21" s="501">
        <v>8141851.6699999999</v>
      </c>
    </row>
    <row r="22" spans="1:11" ht="13.5" customHeight="1">
      <c r="A22" s="101" t="s">
        <v>62</v>
      </c>
      <c r="B22" s="122" t="s">
        <v>86</v>
      </c>
      <c r="C22" s="116"/>
      <c r="D22" s="116"/>
      <c r="E22" s="116"/>
      <c r="F22" s="116"/>
      <c r="G22" s="116"/>
      <c r="H22" s="501">
        <v>3012581.16</v>
      </c>
      <c r="I22" s="508"/>
      <c r="J22" s="509"/>
      <c r="K22" s="501">
        <v>659131.11</v>
      </c>
    </row>
    <row r="23" spans="1:11" ht="13.5" customHeight="1">
      <c r="A23" s="101" t="s">
        <v>63</v>
      </c>
      <c r="B23" s="122" t="s">
        <v>87</v>
      </c>
      <c r="C23" s="116"/>
      <c r="D23" s="116"/>
      <c r="E23" s="116"/>
      <c r="F23" s="116"/>
      <c r="G23" s="116"/>
      <c r="H23" s="501">
        <v>429641.14</v>
      </c>
      <c r="I23" s="508"/>
      <c r="J23" s="509"/>
      <c r="K23" s="501">
        <v>2659.4</v>
      </c>
    </row>
    <row r="24" spans="1:11" ht="24.75" customHeight="1">
      <c r="A24" s="101" t="s">
        <v>64</v>
      </c>
      <c r="B24" s="122" t="s">
        <v>85</v>
      </c>
      <c r="C24" s="116"/>
      <c r="D24" s="116"/>
      <c r="E24" s="116"/>
      <c r="F24" s="116"/>
      <c r="G24" s="116"/>
      <c r="H24" s="501">
        <v>39412.519999999997</v>
      </c>
      <c r="I24" s="508"/>
      <c r="J24" s="509"/>
      <c r="K24" s="501"/>
    </row>
    <row r="25" spans="1:11" ht="13.5" customHeight="1">
      <c r="A25" s="101" t="s">
        <v>65</v>
      </c>
      <c r="B25" s="122" t="s">
        <v>80</v>
      </c>
      <c r="C25" s="116"/>
      <c r="D25" s="116"/>
      <c r="E25" s="116"/>
      <c r="F25" s="116"/>
      <c r="G25" s="116"/>
      <c r="H25" s="501">
        <v>6811665.8600000003</v>
      </c>
      <c r="I25" s="508"/>
      <c r="J25" s="509"/>
      <c r="K25" s="501">
        <v>1931250.36</v>
      </c>
    </row>
    <row r="26" spans="1:11" ht="13.5" customHeight="1">
      <c r="A26" s="101" t="s">
        <v>66</v>
      </c>
      <c r="B26" s="122" t="s">
        <v>77</v>
      </c>
      <c r="C26" s="116"/>
      <c r="D26" s="116"/>
      <c r="E26" s="116"/>
      <c r="F26" s="116"/>
      <c r="G26" s="116"/>
      <c r="H26" s="501">
        <v>15727566.16</v>
      </c>
      <c r="I26" s="508"/>
      <c r="J26" s="509"/>
      <c r="K26" s="501">
        <v>5680891.2400000002</v>
      </c>
    </row>
    <row r="27" spans="1:11" ht="13.5" customHeight="1">
      <c r="A27" s="101" t="s">
        <v>67</v>
      </c>
      <c r="B27" s="122" t="s">
        <v>78</v>
      </c>
      <c r="C27" s="116"/>
      <c r="D27" s="116"/>
      <c r="E27" s="116"/>
      <c r="F27" s="116"/>
      <c r="G27" s="116"/>
      <c r="H27" s="501"/>
      <c r="I27" s="508"/>
      <c r="J27" s="509"/>
      <c r="K27" s="501"/>
    </row>
    <row r="28" spans="1:11" ht="13.5" customHeight="1">
      <c r="A28" s="101" t="s">
        <v>68</v>
      </c>
      <c r="B28" s="122" t="s">
        <v>88</v>
      </c>
      <c r="C28" s="116"/>
      <c r="D28" s="116"/>
      <c r="E28" s="116"/>
      <c r="F28" s="116"/>
      <c r="G28" s="116"/>
      <c r="H28" s="501">
        <v>315300.15999999997</v>
      </c>
      <c r="I28" s="508"/>
      <c r="J28" s="509"/>
      <c r="K28" s="501">
        <v>62466.06</v>
      </c>
    </row>
    <row r="29" spans="1:11" ht="13.5" customHeight="1">
      <c r="A29" s="101" t="s">
        <v>69</v>
      </c>
      <c r="B29" s="122" t="s">
        <v>83</v>
      </c>
      <c r="C29" s="116"/>
      <c r="D29" s="116"/>
      <c r="E29" s="116"/>
      <c r="F29" s="116"/>
      <c r="G29" s="116"/>
      <c r="H29" s="501">
        <v>472950.24</v>
      </c>
      <c r="I29" s="508"/>
      <c r="J29" s="509"/>
      <c r="K29" s="501">
        <v>259921.37</v>
      </c>
    </row>
    <row r="30" spans="1:11" ht="13.5" customHeight="1">
      <c r="A30" s="101" t="s">
        <v>70</v>
      </c>
      <c r="B30" s="122" t="s">
        <v>81</v>
      </c>
      <c r="C30" s="116"/>
      <c r="D30" s="116"/>
      <c r="E30" s="116"/>
      <c r="F30" s="116"/>
      <c r="G30" s="116"/>
      <c r="H30" s="501">
        <v>23671.16</v>
      </c>
      <c r="I30" s="508"/>
      <c r="J30" s="508"/>
      <c r="K30" s="501"/>
    </row>
    <row r="31" spans="1:11" ht="13.5" customHeight="1">
      <c r="A31" s="101" t="s">
        <v>71</v>
      </c>
      <c r="B31" s="122" t="s">
        <v>89</v>
      </c>
      <c r="C31" s="116"/>
      <c r="D31" s="116"/>
      <c r="E31" s="116"/>
      <c r="F31" s="116"/>
      <c r="G31" s="116"/>
      <c r="H31" s="501">
        <v>4234206.96</v>
      </c>
      <c r="I31" s="508"/>
      <c r="J31" s="508"/>
      <c r="K31" s="501">
        <v>1616073.65</v>
      </c>
    </row>
    <row r="32" spans="1:11" ht="13.5" customHeight="1">
      <c r="A32" s="101" t="s">
        <v>72</v>
      </c>
      <c r="B32" s="122" t="s">
        <v>90</v>
      </c>
      <c r="C32" s="116"/>
      <c r="D32" s="116"/>
      <c r="E32" s="116"/>
      <c r="F32" s="116"/>
      <c r="G32" s="116"/>
      <c r="H32" s="501"/>
      <c r="I32" s="508"/>
      <c r="J32" s="508"/>
      <c r="K32" s="501"/>
    </row>
    <row r="33" spans="1:11" ht="13.5" thickBot="1">
      <c r="A33" s="101" t="s">
        <v>73</v>
      </c>
      <c r="B33" s="122" t="s">
        <v>79</v>
      </c>
      <c r="C33" s="116"/>
      <c r="D33" s="116"/>
      <c r="E33" s="116"/>
      <c r="F33" s="116"/>
      <c r="G33" s="116"/>
      <c r="H33" s="503">
        <v>25633.98</v>
      </c>
      <c r="I33" s="508"/>
      <c r="J33" s="508"/>
      <c r="K33" s="503">
        <v>1276.8800000000001</v>
      </c>
    </row>
    <row r="34" spans="1:11" ht="15" thickBot="1">
      <c r="A34" s="175" t="s">
        <v>82</v>
      </c>
      <c r="B34" s="176"/>
      <c r="C34" s="176"/>
      <c r="D34" s="176"/>
      <c r="E34" s="176"/>
      <c r="F34" s="177"/>
      <c r="G34" s="179"/>
      <c r="H34" s="510">
        <v>45847000</v>
      </c>
      <c r="I34" s="511"/>
      <c r="J34" s="512"/>
      <c r="K34" s="510">
        <f>SUM(K10,K20:K33)</f>
        <v>19210455.589999996</v>
      </c>
    </row>
    <row r="35" spans="1:1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3" customFormat="1" ht="15.75"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4"/>
  <sheetViews>
    <sheetView zoomScaleSheetLayoutView="100" workbookViewId="0">
      <selection activeCell="H17" sqref="H17"/>
    </sheetView>
  </sheetViews>
  <sheetFormatPr defaultRowHeight="15.75"/>
  <cols>
    <col min="1" max="1" width="17.42578125" style="14" customWidth="1"/>
    <col min="2" max="2" width="5.28515625" style="14" customWidth="1"/>
    <col min="3" max="3" width="11.5703125" style="14" customWidth="1"/>
    <col min="4" max="4" width="6" style="14" customWidth="1"/>
    <col min="5" max="11" width="4" style="14" customWidth="1"/>
    <col min="12" max="14" width="4" style="16" customWidth="1"/>
    <col min="15" max="15" width="4" style="30" customWidth="1"/>
    <col min="16" max="16" width="3.5703125" style="14" customWidth="1"/>
    <col min="17" max="17" width="3.28515625" style="14" customWidth="1"/>
    <col min="18" max="19" width="4" style="16" customWidth="1"/>
    <col min="20" max="20" width="4" style="30" customWidth="1"/>
    <col min="21" max="22" width="4" style="14" customWidth="1"/>
    <col min="23" max="23" width="4" style="17" customWidth="1"/>
    <col min="24" max="25" width="3.140625" style="14" customWidth="1"/>
    <col min="26" max="30" width="4" style="14" customWidth="1"/>
    <col min="31" max="31" width="4.140625" style="14" customWidth="1"/>
    <col min="32" max="32" width="4" style="14" customWidth="1"/>
    <col min="33" max="16384" width="9.140625" style="14"/>
  </cols>
  <sheetData>
    <row r="1" spans="1:32" ht="15.75" customHeight="1">
      <c r="A1" s="124"/>
      <c r="B1" s="125" t="s">
        <v>123</v>
      </c>
      <c r="C1" s="187" t="s">
        <v>1643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/>
    </row>
    <row r="2" spans="1:32" ht="15.75" customHeight="1">
      <c r="A2" s="124"/>
      <c r="B2" s="125" t="s">
        <v>124</v>
      </c>
      <c r="C2" s="280">
        <v>7248261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9"/>
    </row>
    <row r="3" spans="1:32">
      <c r="A3" s="124"/>
      <c r="B3" s="125" t="s">
        <v>125</v>
      </c>
      <c r="C3" s="472">
        <v>44927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</row>
    <row r="4" spans="1:32">
      <c r="A4" s="124"/>
      <c r="B4" s="125" t="s">
        <v>1624</v>
      </c>
      <c r="C4" s="127" t="s">
        <v>176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1:32" ht="12.75" customHeight="1">
      <c r="A5" s="48"/>
      <c r="C5" s="47"/>
      <c r="D5" s="27"/>
      <c r="E5" s="27"/>
      <c r="F5" s="27"/>
      <c r="G5" s="27"/>
      <c r="H5" s="27"/>
      <c r="I5" s="27"/>
      <c r="J5" s="27"/>
    </row>
    <row r="6" spans="1:32" s="42" customFormat="1" ht="34.5" customHeight="1">
      <c r="A6" s="522" t="s">
        <v>49</v>
      </c>
      <c r="B6" s="520" t="s">
        <v>2443</v>
      </c>
      <c r="C6" s="520" t="s">
        <v>2444</v>
      </c>
      <c r="D6" s="520" t="s">
        <v>2441</v>
      </c>
      <c r="E6" s="521" t="s">
        <v>50</v>
      </c>
      <c r="F6" s="521"/>
      <c r="G6" s="521"/>
      <c r="H6" s="521"/>
      <c r="I6" s="522" t="s">
        <v>133</v>
      </c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1" t="s">
        <v>130</v>
      </c>
      <c r="AE6" s="521"/>
      <c r="AF6" s="521"/>
    </row>
    <row r="7" spans="1:32" s="27" customFormat="1" ht="47.25" customHeight="1">
      <c r="A7" s="522"/>
      <c r="B7" s="520"/>
      <c r="C7" s="520"/>
      <c r="D7" s="520"/>
      <c r="E7" s="520" t="s">
        <v>95</v>
      </c>
      <c r="F7" s="520" t="s">
        <v>19</v>
      </c>
      <c r="G7" s="520" t="s">
        <v>20</v>
      </c>
      <c r="H7" s="524" t="s">
        <v>2</v>
      </c>
      <c r="I7" s="520" t="s">
        <v>139</v>
      </c>
      <c r="J7" s="520" t="s">
        <v>126</v>
      </c>
      <c r="K7" s="520" t="s">
        <v>127</v>
      </c>
      <c r="L7" s="523" t="s">
        <v>96</v>
      </c>
      <c r="M7" s="523"/>
      <c r="N7" s="523"/>
      <c r="O7" s="523"/>
      <c r="P7" s="523"/>
      <c r="Q7" s="520" t="s">
        <v>97</v>
      </c>
      <c r="R7" s="520" t="s">
        <v>128</v>
      </c>
      <c r="S7" s="521" t="s">
        <v>98</v>
      </c>
      <c r="T7" s="521"/>
      <c r="U7" s="521"/>
      <c r="V7" s="521"/>
      <c r="W7" s="521"/>
      <c r="X7" s="521"/>
      <c r="Y7" s="520" t="s">
        <v>99</v>
      </c>
      <c r="Z7" s="520" t="s">
        <v>112</v>
      </c>
      <c r="AA7" s="520" t="s">
        <v>100</v>
      </c>
      <c r="AB7" s="520" t="s">
        <v>51</v>
      </c>
      <c r="AC7" s="520" t="s">
        <v>101</v>
      </c>
      <c r="AD7" s="521"/>
      <c r="AE7" s="521"/>
      <c r="AF7" s="521"/>
    </row>
    <row r="8" spans="1:32" s="27" customFormat="1" ht="87" customHeight="1">
      <c r="A8" s="522"/>
      <c r="B8" s="520"/>
      <c r="C8" s="520"/>
      <c r="D8" s="520"/>
      <c r="E8" s="520"/>
      <c r="F8" s="520"/>
      <c r="G8" s="520"/>
      <c r="H8" s="524"/>
      <c r="I8" s="520"/>
      <c r="J8" s="520"/>
      <c r="K8" s="520"/>
      <c r="L8" s="163" t="s">
        <v>95</v>
      </c>
      <c r="M8" s="163" t="s">
        <v>19</v>
      </c>
      <c r="N8" s="163" t="s">
        <v>20</v>
      </c>
      <c r="O8" s="163" t="s">
        <v>51</v>
      </c>
      <c r="P8" s="164" t="s">
        <v>140</v>
      </c>
      <c r="Q8" s="520"/>
      <c r="R8" s="520"/>
      <c r="S8" s="163" t="s">
        <v>21</v>
      </c>
      <c r="T8" s="163" t="s">
        <v>19</v>
      </c>
      <c r="U8" s="163" t="s">
        <v>102</v>
      </c>
      <c r="V8" s="164" t="s">
        <v>103</v>
      </c>
      <c r="W8" s="164" t="s">
        <v>104</v>
      </c>
      <c r="X8" s="164" t="s">
        <v>129</v>
      </c>
      <c r="Y8" s="520"/>
      <c r="Z8" s="520"/>
      <c r="AA8" s="520"/>
      <c r="AB8" s="520"/>
      <c r="AC8" s="520"/>
      <c r="AD8" s="163" t="s">
        <v>22</v>
      </c>
      <c r="AE8" s="163" t="s">
        <v>23</v>
      </c>
      <c r="AF8" s="163" t="s">
        <v>24</v>
      </c>
    </row>
    <row r="9" spans="1:32" s="31" customFormat="1" ht="24">
      <c r="A9" s="49" t="s">
        <v>1644</v>
      </c>
      <c r="B9" s="63">
        <v>560</v>
      </c>
      <c r="C9" s="63">
        <v>4088</v>
      </c>
      <c r="D9" s="49">
        <v>67.3</v>
      </c>
      <c r="E9" s="50">
        <v>8</v>
      </c>
      <c r="F9" s="50">
        <v>4</v>
      </c>
      <c r="G9" s="51">
        <v>2</v>
      </c>
      <c r="H9" s="56">
        <f>SUM(E9:G9)</f>
        <v>14</v>
      </c>
      <c r="I9" s="448">
        <v>4</v>
      </c>
      <c r="J9" s="448"/>
      <c r="K9" s="448">
        <v>4</v>
      </c>
      <c r="L9" s="51"/>
      <c r="M9" s="51"/>
      <c r="N9" s="51"/>
      <c r="O9" s="51"/>
      <c r="P9" s="53">
        <f>SUM(L9:O9)</f>
        <v>0</v>
      </c>
      <c r="Q9" s="62">
        <f>I9-P9</f>
        <v>4</v>
      </c>
      <c r="R9" s="448">
        <v>6</v>
      </c>
      <c r="S9" s="449"/>
      <c r="T9" s="51"/>
      <c r="U9" s="51"/>
      <c r="V9" s="51"/>
      <c r="W9" s="51"/>
      <c r="X9" s="53">
        <f>SUM(S9:W9)</f>
        <v>0</v>
      </c>
      <c r="Y9" s="62">
        <f>R9-X9</f>
        <v>6</v>
      </c>
      <c r="Z9" s="448"/>
      <c r="AA9" s="50"/>
      <c r="AB9" s="50"/>
      <c r="AC9" s="450">
        <f t="shared" ref="AC9:AC13" si="0">Z9-(AA9+AB9)</f>
        <v>0</v>
      </c>
      <c r="AD9" s="448"/>
      <c r="AE9" s="448"/>
      <c r="AF9" s="52"/>
    </row>
    <row r="10" spans="1:32" s="31" customFormat="1" ht="48">
      <c r="A10" s="49" t="s">
        <v>1645</v>
      </c>
      <c r="B10" s="63">
        <v>2850</v>
      </c>
      <c r="C10" s="63">
        <v>25988</v>
      </c>
      <c r="D10" s="49">
        <v>95.79</v>
      </c>
      <c r="E10" s="50">
        <v>68</v>
      </c>
      <c r="F10" s="50">
        <v>16</v>
      </c>
      <c r="G10" s="50">
        <v>5</v>
      </c>
      <c r="H10" s="56">
        <f t="shared" ref="H10:H13" si="1">SUM(E10:G10)</f>
        <v>89</v>
      </c>
      <c r="I10" s="448">
        <v>12</v>
      </c>
      <c r="J10" s="448">
        <v>2</v>
      </c>
      <c r="K10" s="448">
        <v>8</v>
      </c>
      <c r="L10" s="51"/>
      <c r="M10" s="51"/>
      <c r="N10" s="51"/>
      <c r="O10" s="51"/>
      <c r="P10" s="53">
        <f t="shared" ref="P10:P13" si="2">SUM(L10:O10)</f>
        <v>0</v>
      </c>
      <c r="Q10" s="62">
        <f t="shared" ref="Q10:Q12" si="3">I10-P10</f>
        <v>12</v>
      </c>
      <c r="R10" s="448">
        <v>41</v>
      </c>
      <c r="S10" s="449"/>
      <c r="T10" s="51"/>
      <c r="U10" s="51"/>
      <c r="V10" s="51"/>
      <c r="W10" s="51"/>
      <c r="X10" s="53">
        <f t="shared" ref="X10:X13" si="4">SUM(S10:W10)</f>
        <v>0</v>
      </c>
      <c r="Y10" s="62">
        <f t="shared" ref="Y10:Y13" si="5">R10-X10</f>
        <v>41</v>
      </c>
      <c r="Z10" s="448">
        <v>1</v>
      </c>
      <c r="AA10" s="50"/>
      <c r="AB10" s="50"/>
      <c r="AC10" s="450">
        <f t="shared" si="0"/>
        <v>1</v>
      </c>
      <c r="AD10" s="448"/>
      <c r="AE10" s="448"/>
      <c r="AF10" s="52"/>
    </row>
    <row r="11" spans="1:32" s="31" customFormat="1" ht="36">
      <c r="A11" s="49" t="s">
        <v>1646</v>
      </c>
      <c r="B11" s="63">
        <v>627</v>
      </c>
      <c r="C11" s="63">
        <v>5913</v>
      </c>
      <c r="D11" s="49">
        <v>87.59</v>
      </c>
      <c r="E11" s="50">
        <v>15</v>
      </c>
      <c r="F11" s="50">
        <v>4</v>
      </c>
      <c r="G11" s="50">
        <v>1</v>
      </c>
      <c r="H11" s="56">
        <f t="shared" si="1"/>
        <v>20</v>
      </c>
      <c r="I11" s="448">
        <v>4</v>
      </c>
      <c r="J11" s="448"/>
      <c r="K11" s="448">
        <v>4</v>
      </c>
      <c r="L11" s="51"/>
      <c r="M11" s="51"/>
      <c r="N11" s="51"/>
      <c r="O11" s="51"/>
      <c r="P11" s="53">
        <f t="shared" si="2"/>
        <v>0</v>
      </c>
      <c r="Q11" s="62">
        <f t="shared" si="3"/>
        <v>4</v>
      </c>
      <c r="R11" s="448">
        <v>10</v>
      </c>
      <c r="S11" s="449"/>
      <c r="T11" s="51"/>
      <c r="U11" s="51"/>
      <c r="V11" s="51"/>
      <c r="W11" s="51"/>
      <c r="X11" s="53">
        <f t="shared" si="4"/>
        <v>0</v>
      </c>
      <c r="Y11" s="62">
        <f t="shared" si="5"/>
        <v>10</v>
      </c>
      <c r="Z11" s="448"/>
      <c r="AA11" s="50"/>
      <c r="AB11" s="50"/>
      <c r="AC11" s="450">
        <f t="shared" si="0"/>
        <v>0</v>
      </c>
      <c r="AD11" s="448"/>
      <c r="AE11" s="448"/>
      <c r="AF11" s="52"/>
    </row>
    <row r="12" spans="1:32" s="31" customFormat="1" ht="72">
      <c r="A12" s="49" t="s">
        <v>1647</v>
      </c>
      <c r="B12" s="63">
        <v>26</v>
      </c>
      <c r="C12" s="63">
        <v>730</v>
      </c>
      <c r="D12" s="49">
        <v>367.4</v>
      </c>
      <c r="E12" s="50"/>
      <c r="F12" s="50">
        <v>2</v>
      </c>
      <c r="G12" s="50"/>
      <c r="H12" s="56">
        <f t="shared" si="1"/>
        <v>2</v>
      </c>
      <c r="I12" s="448">
        <v>1</v>
      </c>
      <c r="J12" s="448"/>
      <c r="K12" s="448">
        <v>1</v>
      </c>
      <c r="L12" s="51"/>
      <c r="M12" s="51"/>
      <c r="N12" s="51"/>
      <c r="O12" s="51"/>
      <c r="P12" s="53">
        <f t="shared" si="2"/>
        <v>0</v>
      </c>
      <c r="Q12" s="62">
        <f t="shared" si="3"/>
        <v>1</v>
      </c>
      <c r="R12" s="448">
        <v>5</v>
      </c>
      <c r="S12" s="449"/>
      <c r="T12" s="51"/>
      <c r="U12" s="51"/>
      <c r="V12" s="51"/>
      <c r="W12" s="51"/>
      <c r="X12" s="53">
        <f t="shared" si="4"/>
        <v>0</v>
      </c>
      <c r="Y12" s="62">
        <f t="shared" si="5"/>
        <v>5</v>
      </c>
      <c r="Z12" s="448"/>
      <c r="AA12" s="50"/>
      <c r="AB12" s="50"/>
      <c r="AC12" s="450">
        <f t="shared" si="0"/>
        <v>0</v>
      </c>
      <c r="AD12" s="448"/>
      <c r="AE12" s="448"/>
      <c r="AF12" s="52"/>
    </row>
    <row r="13" spans="1:32" ht="15.75" customHeight="1">
      <c r="A13" s="155"/>
      <c r="B13" s="56">
        <f>SUM(B9:B12)</f>
        <v>4063</v>
      </c>
      <c r="C13" s="56">
        <f>SUM(C9:C12)</f>
        <v>36719</v>
      </c>
      <c r="D13" s="56">
        <f>C13/H13/3.65</f>
        <v>80.48</v>
      </c>
      <c r="E13" s="56">
        <f>SUM(E9:E12)</f>
        <v>91</v>
      </c>
      <c r="F13" s="56">
        <f>SUM(F9:F12)</f>
        <v>26</v>
      </c>
      <c r="G13" s="56">
        <f>SUM(G9:G12)</f>
        <v>8</v>
      </c>
      <c r="H13" s="56">
        <f t="shared" si="1"/>
        <v>125</v>
      </c>
      <c r="I13" s="56">
        <f t="shared" ref="I13:O13" si="6">SUM(I9:I12)</f>
        <v>21</v>
      </c>
      <c r="J13" s="56">
        <f t="shared" si="6"/>
        <v>2</v>
      </c>
      <c r="K13" s="56">
        <f t="shared" si="6"/>
        <v>17</v>
      </c>
      <c r="L13" s="56">
        <f t="shared" si="6"/>
        <v>0</v>
      </c>
      <c r="M13" s="56">
        <f t="shared" si="6"/>
        <v>0</v>
      </c>
      <c r="N13" s="56">
        <f t="shared" si="6"/>
        <v>0</v>
      </c>
      <c r="O13" s="56">
        <f t="shared" si="6"/>
        <v>0</v>
      </c>
      <c r="P13" s="53">
        <f t="shared" si="2"/>
        <v>0</v>
      </c>
      <c r="Q13" s="156">
        <f>I13-P13</f>
        <v>21</v>
      </c>
      <c r="R13" s="56">
        <f t="shared" ref="R13:W13" si="7">SUM(R9:R12)</f>
        <v>62</v>
      </c>
      <c r="S13" s="56">
        <f t="shared" si="7"/>
        <v>0</v>
      </c>
      <c r="T13" s="56">
        <f t="shared" si="7"/>
        <v>0</v>
      </c>
      <c r="U13" s="56">
        <f t="shared" si="7"/>
        <v>0</v>
      </c>
      <c r="V13" s="56">
        <f t="shared" si="7"/>
        <v>0</v>
      </c>
      <c r="W13" s="56">
        <f t="shared" si="7"/>
        <v>0</v>
      </c>
      <c r="X13" s="53">
        <f t="shared" si="4"/>
        <v>0</v>
      </c>
      <c r="Y13" s="156">
        <f t="shared" si="5"/>
        <v>62</v>
      </c>
      <c r="Z13" s="56">
        <f>SUM(Z9:Z12)</f>
        <v>1</v>
      </c>
      <c r="AA13" s="56">
        <f>SUM(AA9:AA12)</f>
        <v>0</v>
      </c>
      <c r="AB13" s="56">
        <f>SUM(AB9:AB12)</f>
        <v>0</v>
      </c>
      <c r="AC13" s="157">
        <f t="shared" si="0"/>
        <v>1</v>
      </c>
      <c r="AD13" s="56">
        <f>SUM(AD9:AD12)</f>
        <v>0</v>
      </c>
      <c r="AE13" s="56">
        <f>SUM(AE9:AE12)</f>
        <v>0</v>
      </c>
      <c r="AF13" s="56">
        <f>SUM(AF9:AF12)</f>
        <v>0</v>
      </c>
    </row>
    <row r="14" spans="1:32">
      <c r="A14" s="20"/>
      <c r="B14" s="20"/>
      <c r="C14" s="20"/>
      <c r="D14" s="20"/>
      <c r="E14" s="20"/>
      <c r="F14" s="20"/>
      <c r="G14" s="17"/>
      <c r="H14" s="17"/>
      <c r="L14" s="19"/>
      <c r="M14" s="19"/>
      <c r="N14" s="19"/>
      <c r="O14" s="32"/>
      <c r="R14" s="19"/>
      <c r="S14" s="19"/>
      <c r="T14" s="32"/>
    </row>
    <row r="15" spans="1:32">
      <c r="A15" s="20"/>
      <c r="B15" s="20"/>
      <c r="C15" s="20"/>
      <c r="D15" s="20"/>
      <c r="E15" s="20"/>
      <c r="F15" s="20"/>
      <c r="G15" s="17"/>
      <c r="H15" s="17"/>
      <c r="L15" s="19"/>
      <c r="M15" s="19"/>
      <c r="N15" s="19"/>
      <c r="O15" s="32"/>
      <c r="R15" s="19"/>
      <c r="S15" s="19"/>
      <c r="T15" s="32"/>
    </row>
    <row r="16" spans="1:32">
      <c r="A16" s="21"/>
      <c r="B16" s="21"/>
      <c r="C16" s="21"/>
      <c r="D16" s="21"/>
      <c r="E16" s="21"/>
      <c r="F16" s="21"/>
      <c r="G16" s="22"/>
      <c r="H16" s="22"/>
      <c r="L16" s="23"/>
      <c r="M16" s="23"/>
      <c r="N16" s="23"/>
      <c r="O16" s="33"/>
      <c r="R16" s="23"/>
      <c r="S16" s="23"/>
      <c r="T16" s="33"/>
    </row>
    <row r="17" spans="1:20">
      <c r="A17" s="21"/>
      <c r="B17" s="21"/>
      <c r="C17" s="21"/>
      <c r="D17" s="21"/>
      <c r="E17" s="21"/>
      <c r="F17" s="21"/>
      <c r="G17" s="22"/>
      <c r="H17" s="22"/>
      <c r="L17" s="23"/>
      <c r="M17" s="23"/>
      <c r="N17" s="23"/>
      <c r="O17" s="33"/>
      <c r="R17" s="23"/>
      <c r="S17" s="23"/>
      <c r="T17" s="33"/>
    </row>
    <row r="18" spans="1:20">
      <c r="A18" s="21"/>
      <c r="B18" s="21"/>
      <c r="C18" s="21"/>
      <c r="D18" s="21"/>
      <c r="E18" s="21"/>
      <c r="F18" s="21"/>
      <c r="G18" s="22"/>
      <c r="H18" s="22"/>
      <c r="L18" s="23"/>
      <c r="M18" s="23"/>
      <c r="N18" s="23"/>
      <c r="O18" s="33"/>
      <c r="R18" s="23"/>
      <c r="S18" s="23"/>
      <c r="T18" s="33"/>
    </row>
    <row r="19" spans="1:20">
      <c r="A19" s="21"/>
      <c r="B19" s="21"/>
      <c r="C19" s="21"/>
      <c r="D19" s="21"/>
      <c r="E19" s="21"/>
      <c r="F19" s="21"/>
      <c r="G19" s="22"/>
      <c r="H19" s="22"/>
      <c r="L19" s="23"/>
      <c r="M19" s="23"/>
      <c r="N19" s="23"/>
      <c r="O19" s="33"/>
      <c r="R19" s="23"/>
      <c r="S19" s="23"/>
      <c r="T19" s="33"/>
    </row>
    <row r="20" spans="1:20">
      <c r="A20" s="24"/>
      <c r="B20" s="24"/>
      <c r="C20" s="24"/>
      <c r="D20" s="24"/>
      <c r="E20" s="24"/>
      <c r="F20" s="24"/>
    </row>
    <row r="21" spans="1:20">
      <c r="A21" s="24"/>
      <c r="B21" s="24"/>
      <c r="C21" s="24"/>
      <c r="D21" s="24"/>
      <c r="E21" s="24"/>
      <c r="F21" s="24"/>
    </row>
    <row r="22" spans="1:20">
      <c r="A22" s="24"/>
      <c r="B22" s="24"/>
      <c r="C22" s="24"/>
      <c r="D22" s="24"/>
      <c r="E22" s="24"/>
      <c r="F22" s="24"/>
    </row>
    <row r="23" spans="1:20">
      <c r="A23" s="24"/>
      <c r="B23" s="24"/>
      <c r="C23" s="24"/>
      <c r="D23" s="24"/>
      <c r="E23" s="24"/>
      <c r="F23" s="24"/>
    </row>
    <row r="24" spans="1:20">
      <c r="A24" s="24"/>
      <c r="B24" s="24"/>
      <c r="C24" s="24"/>
      <c r="D24" s="24"/>
      <c r="E24" s="24"/>
      <c r="F24" s="24"/>
    </row>
  </sheetData>
  <mergeCells count="23"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K7:K8"/>
    <mergeCell ref="AD6:AF7"/>
    <mergeCell ref="AA7:AA8"/>
    <mergeCell ref="AB7:AB8"/>
    <mergeCell ref="Y7:Y8"/>
    <mergeCell ref="Z7:Z8"/>
    <mergeCell ref="AC7:AC8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5"/>
  <sheetViews>
    <sheetView zoomScaleSheetLayoutView="100" workbookViewId="0">
      <selection activeCell="J28" sqref="J28"/>
    </sheetView>
  </sheetViews>
  <sheetFormatPr defaultRowHeight="11.25"/>
  <cols>
    <col min="1" max="1" width="5.42578125" style="12" customWidth="1"/>
    <col min="2" max="2" width="40" style="12" customWidth="1"/>
    <col min="3" max="3" width="12.7109375" style="12" customWidth="1"/>
    <col min="4" max="4" width="12.5703125" style="12" customWidth="1"/>
    <col min="5" max="16384" width="9.140625" style="12"/>
  </cols>
  <sheetData>
    <row r="1" spans="1:7" s="13" customFormat="1" ht="15.75">
      <c r="A1" s="134"/>
      <c r="B1" s="135" t="s">
        <v>123</v>
      </c>
      <c r="C1" s="392" t="s">
        <v>2381</v>
      </c>
      <c r="D1" s="130"/>
      <c r="E1" s="130"/>
      <c r="F1" s="130"/>
      <c r="G1" s="132"/>
    </row>
    <row r="2" spans="1:7" s="13" customFormat="1" ht="15.75">
      <c r="A2" s="134"/>
      <c r="B2" s="135" t="s">
        <v>124</v>
      </c>
      <c r="C2" s="126">
        <f>'Kadar.ode.'!C2</f>
        <v>7248261</v>
      </c>
      <c r="D2" s="130"/>
      <c r="E2" s="130"/>
      <c r="F2" s="130"/>
      <c r="G2" s="132"/>
    </row>
    <row r="3" spans="1:7" s="13" customFormat="1" ht="15.75">
      <c r="A3" s="134"/>
      <c r="B3" s="135"/>
      <c r="C3" s="126"/>
      <c r="D3" s="130"/>
      <c r="E3" s="130"/>
      <c r="F3" s="130"/>
      <c r="G3" s="132"/>
    </row>
    <row r="4" spans="1:7" ht="14.25">
      <c r="A4" s="134"/>
      <c r="B4" s="248" t="s">
        <v>1634</v>
      </c>
      <c r="C4" s="127" t="s">
        <v>172</v>
      </c>
      <c r="D4" s="131"/>
      <c r="E4" s="131"/>
      <c r="F4" s="131"/>
      <c r="G4" s="133"/>
    </row>
    <row r="5" spans="1:7" ht="15.75">
      <c r="A5" s="48"/>
      <c r="B5" s="123"/>
      <c r="C5" s="81"/>
      <c r="D5" s="46"/>
    </row>
    <row r="6" spans="1:7" ht="12.75">
      <c r="A6" s="618" t="s">
        <v>6</v>
      </c>
      <c r="B6" s="558" t="s">
        <v>16</v>
      </c>
      <c r="C6" s="558" t="s">
        <v>15</v>
      </c>
      <c r="D6" s="558"/>
    </row>
    <row r="7" spans="1:7" ht="22.5">
      <c r="A7" s="618"/>
      <c r="B7" s="558"/>
      <c r="C7" s="401" t="s">
        <v>2445</v>
      </c>
      <c r="D7" s="469" t="s">
        <v>2439</v>
      </c>
    </row>
    <row r="8" spans="1:7" ht="22.5">
      <c r="A8" s="140">
        <v>1</v>
      </c>
      <c r="B8" s="139" t="s">
        <v>2427</v>
      </c>
      <c r="C8" s="499">
        <f>SUM(C9)</f>
        <v>15699000</v>
      </c>
      <c r="D8" s="499">
        <v>11069867.609999999</v>
      </c>
    </row>
    <row r="9" spans="1:7">
      <c r="A9" s="183">
        <v>1.1000000000000001</v>
      </c>
      <c r="B9" s="139" t="s">
        <v>2428</v>
      </c>
      <c r="C9" s="499">
        <v>15699000</v>
      </c>
      <c r="D9" s="499">
        <v>11069867.609999999</v>
      </c>
    </row>
    <row r="10" spans="1:7" ht="33.75">
      <c r="A10" s="140">
        <v>2</v>
      </c>
      <c r="B10" s="139" t="s">
        <v>2429</v>
      </c>
      <c r="C10" s="499">
        <f>SUM(C11:C14)</f>
        <v>5509000</v>
      </c>
      <c r="D10" s="499">
        <f>SUM(D11:D14)</f>
        <v>3827985.43</v>
      </c>
    </row>
    <row r="11" spans="1:7">
      <c r="A11" s="458" t="s">
        <v>2430</v>
      </c>
      <c r="B11" s="141" t="s">
        <v>2431</v>
      </c>
      <c r="C11" s="499">
        <v>970000</v>
      </c>
      <c r="D11" s="499">
        <v>73196.23</v>
      </c>
    </row>
    <row r="12" spans="1:7" s="13" customFormat="1" ht="15.75">
      <c r="A12" s="458" t="s">
        <v>2432</v>
      </c>
      <c r="B12" s="139" t="s">
        <v>2428</v>
      </c>
      <c r="C12" s="499">
        <v>1268000</v>
      </c>
      <c r="D12" s="499">
        <v>1114290.04</v>
      </c>
    </row>
    <row r="13" spans="1:7" s="13" customFormat="1" ht="23.25">
      <c r="A13" s="459" t="s">
        <v>2433</v>
      </c>
      <c r="B13" s="139" t="s">
        <v>2434</v>
      </c>
      <c r="C13" s="500">
        <v>3200000</v>
      </c>
      <c r="D13" s="513">
        <v>2623991.04</v>
      </c>
    </row>
    <row r="14" spans="1:7" s="13" customFormat="1" ht="15.75">
      <c r="A14" s="458" t="s">
        <v>2435</v>
      </c>
      <c r="B14" s="139" t="s">
        <v>2436</v>
      </c>
      <c r="C14" s="499">
        <v>71000</v>
      </c>
      <c r="D14" s="499">
        <v>16508.12</v>
      </c>
    </row>
    <row r="15" spans="1:7">
      <c r="A15" s="140"/>
      <c r="B15" s="139" t="s">
        <v>2437</v>
      </c>
      <c r="C15" s="499">
        <f>SUM(C8,C10)</f>
        <v>21208000</v>
      </c>
      <c r="D15" s="499">
        <f>SUM(D10,D8)</f>
        <v>14897853.039999999</v>
      </c>
    </row>
  </sheetData>
  <mergeCells count="3">
    <mergeCell ref="A6:A7"/>
    <mergeCell ref="B6:B7"/>
    <mergeCell ref="C6:D6"/>
  </mergeCells>
  <phoneticPr fontId="13" type="noConversion"/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0"/>
  <sheetViews>
    <sheetView tabSelected="1" workbookViewId="0">
      <selection activeCell="J16" sqref="J15:J16"/>
    </sheetView>
  </sheetViews>
  <sheetFormatPr defaultRowHeight="12.75"/>
  <cols>
    <col min="1" max="1" width="65.5703125" bestFit="1" customWidth="1"/>
    <col min="2" max="2" width="18.140625" customWidth="1"/>
    <col min="3" max="3" width="9.7109375" bestFit="1" customWidth="1"/>
  </cols>
  <sheetData>
    <row r="1" spans="1:14" ht="24" customHeight="1">
      <c r="A1" s="422"/>
      <c r="B1" s="423" t="s">
        <v>123</v>
      </c>
      <c r="C1" s="621" t="s">
        <v>2416</v>
      </c>
      <c r="D1" s="622"/>
      <c r="E1" s="622"/>
      <c r="F1" s="622"/>
      <c r="G1" s="424"/>
      <c r="H1" s="425"/>
      <c r="I1" s="426"/>
    </row>
    <row r="2" spans="1:14">
      <c r="A2" s="422"/>
      <c r="B2" s="423" t="s">
        <v>124</v>
      </c>
      <c r="C2" s="241">
        <v>7248261</v>
      </c>
      <c r="D2" s="243"/>
      <c r="E2" s="243"/>
      <c r="F2" s="243"/>
      <c r="G2" s="243"/>
      <c r="H2" s="245"/>
    </row>
    <row r="3" spans="1:14">
      <c r="A3" s="422"/>
      <c r="B3" s="423" t="s">
        <v>125</v>
      </c>
      <c r="C3" s="427"/>
      <c r="D3" s="424"/>
      <c r="E3" s="424"/>
      <c r="F3" s="243"/>
      <c r="G3" s="243"/>
      <c r="H3" s="245"/>
    </row>
    <row r="4" spans="1:14" ht="15">
      <c r="A4" s="428"/>
      <c r="B4" s="429" t="s">
        <v>2417</v>
      </c>
      <c r="C4" s="430" t="s">
        <v>2418</v>
      </c>
      <c r="D4" s="430"/>
      <c r="E4" s="430"/>
      <c r="F4" s="431"/>
      <c r="G4" s="431"/>
      <c r="H4" s="432"/>
    </row>
    <row r="5" spans="1:14" ht="14.25">
      <c r="A5" s="433"/>
      <c r="B5" s="434"/>
      <c r="I5" s="242"/>
      <c r="J5" s="244"/>
      <c r="K5" s="244"/>
      <c r="L5" s="244"/>
      <c r="M5" s="244"/>
      <c r="N5" s="246"/>
    </row>
    <row r="7" spans="1:14" ht="15">
      <c r="A7" s="435">
        <v>2023</v>
      </c>
      <c r="B7" s="435" t="s">
        <v>2419</v>
      </c>
    </row>
    <row r="8" spans="1:14" ht="15">
      <c r="A8" s="436" t="s">
        <v>2420</v>
      </c>
      <c r="B8" s="437">
        <v>0</v>
      </c>
    </row>
    <row r="9" spans="1:14" ht="15">
      <c r="A9" s="438"/>
      <c r="B9" s="439"/>
    </row>
    <row r="10" spans="1:14" s="442" customFormat="1">
      <c r="A10" s="440"/>
      <c r="B10" s="441"/>
    </row>
    <row r="13" spans="1:14" ht="18.75">
      <c r="A13" s="443" t="s">
        <v>2421</v>
      </c>
      <c r="B13" s="435" t="s">
        <v>2419</v>
      </c>
    </row>
    <row r="14" spans="1:14" ht="15">
      <c r="A14" s="444" t="s">
        <v>52</v>
      </c>
      <c r="B14" s="445" t="s">
        <v>184</v>
      </c>
    </row>
    <row r="15" spans="1:14" ht="15">
      <c r="A15" s="446" t="s">
        <v>53</v>
      </c>
      <c r="B15" s="437"/>
    </row>
    <row r="16" spans="1:14" ht="15">
      <c r="A16" s="446" t="s">
        <v>54</v>
      </c>
      <c r="B16" s="447"/>
    </row>
    <row r="17" spans="1:2" ht="15">
      <c r="A17" s="446" t="s">
        <v>55</v>
      </c>
      <c r="B17" s="447"/>
    </row>
    <row r="18" spans="1:2" ht="15">
      <c r="A18" s="446" t="s">
        <v>56</v>
      </c>
      <c r="B18" s="447"/>
    </row>
    <row r="19" spans="1:2" ht="15">
      <c r="A19" s="446" t="s">
        <v>57</v>
      </c>
      <c r="B19" s="447"/>
    </row>
    <row r="20" spans="1:2" ht="15">
      <c r="A20" s="446" t="s">
        <v>2</v>
      </c>
      <c r="B20" s="447">
        <f>SUM(B14:B19)</f>
        <v>0</v>
      </c>
    </row>
  </sheetData>
  <mergeCells count="1">
    <mergeCell ref="C1:F1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16"/>
  <sheetViews>
    <sheetView topLeftCell="A10" zoomScaleSheetLayoutView="100" workbookViewId="0">
      <selection activeCell="J132" sqref="J132"/>
    </sheetView>
  </sheetViews>
  <sheetFormatPr defaultRowHeight="12.75"/>
  <cols>
    <col min="1" max="1" width="9" customWidth="1"/>
    <col min="2" max="2" width="29.140625" customWidth="1"/>
    <col min="3" max="3" width="10.42578125" customWidth="1"/>
    <col min="4" max="8" width="6.7109375" customWidth="1"/>
  </cols>
  <sheetData>
    <row r="1" spans="1:10">
      <c r="A1" s="247"/>
      <c r="B1" s="394" t="s">
        <v>123</v>
      </c>
      <c r="C1" s="532" t="str">
        <f>'Kadar.ode.'!C1</f>
        <v>Специјална болница за неспецифичне плућне болести "Сокобања" - Сокобања</v>
      </c>
      <c r="D1" s="533"/>
      <c r="E1" s="533"/>
      <c r="F1" s="533"/>
      <c r="G1" s="533"/>
      <c r="H1" s="533"/>
      <c r="I1" s="533"/>
      <c r="J1" s="534"/>
    </row>
    <row r="2" spans="1:10">
      <c r="A2" s="247"/>
      <c r="B2" s="394" t="s">
        <v>124</v>
      </c>
      <c r="C2" s="532">
        <f>'Kadar.ode.'!C2</f>
        <v>7248261</v>
      </c>
      <c r="D2" s="533"/>
      <c r="E2" s="533"/>
      <c r="F2" s="533"/>
      <c r="G2" s="533"/>
      <c r="H2" s="533"/>
      <c r="I2" s="533"/>
      <c r="J2" s="534"/>
    </row>
    <row r="3" spans="1:10">
      <c r="A3" s="247"/>
      <c r="B3" s="394"/>
      <c r="C3" s="532"/>
      <c r="D3" s="533"/>
      <c r="E3" s="533"/>
      <c r="F3" s="533"/>
      <c r="G3" s="533"/>
      <c r="H3" s="533"/>
      <c r="I3" s="533"/>
      <c r="J3" s="534"/>
    </row>
    <row r="4" spans="1:10" ht="48.75" customHeight="1">
      <c r="A4" s="247"/>
      <c r="B4" s="394" t="s">
        <v>2299</v>
      </c>
      <c r="C4" s="672" t="s">
        <v>1636</v>
      </c>
      <c r="D4" s="673"/>
      <c r="E4" s="673"/>
      <c r="F4" s="673"/>
      <c r="G4" s="673"/>
      <c r="H4" s="673"/>
      <c r="I4" s="673"/>
      <c r="J4" s="674"/>
    </row>
    <row r="5" spans="1:10" ht="14.25">
      <c r="A5" s="247"/>
      <c r="B5" s="394" t="s">
        <v>160</v>
      </c>
      <c r="C5" s="600"/>
      <c r="D5" s="601"/>
      <c r="E5" s="601"/>
      <c r="F5" s="601"/>
      <c r="G5" s="601"/>
      <c r="H5" s="601"/>
      <c r="I5" s="601"/>
      <c r="J5" s="602"/>
    </row>
    <row r="6" spans="1:10" ht="16.5" thickBot="1">
      <c r="A6" s="115"/>
      <c r="B6" s="115"/>
      <c r="C6" s="115"/>
      <c r="D6" s="115"/>
      <c r="E6" s="115"/>
      <c r="F6" s="115"/>
      <c r="G6" s="235"/>
      <c r="H6" s="235"/>
    </row>
    <row r="7" spans="1:10" ht="36" customHeight="1" thickTop="1">
      <c r="A7" s="278" t="s">
        <v>91</v>
      </c>
      <c r="B7" s="667" t="s">
        <v>161</v>
      </c>
      <c r="C7" s="668"/>
      <c r="D7" s="668"/>
      <c r="E7" s="668"/>
      <c r="F7" s="668"/>
      <c r="G7" s="668"/>
      <c r="H7" s="668"/>
    </row>
    <row r="8" spans="1:10" ht="13.5" thickBot="1">
      <c r="A8" s="251"/>
      <c r="B8" s="669"/>
      <c r="C8" s="670"/>
      <c r="D8" s="670"/>
      <c r="E8" s="670"/>
      <c r="F8" s="670"/>
      <c r="G8" s="670"/>
      <c r="H8" s="670"/>
    </row>
    <row r="9" spans="1:10" ht="13.5" thickTop="1">
      <c r="A9" s="291" t="s">
        <v>1654</v>
      </c>
      <c r="B9" s="671" t="s">
        <v>1656</v>
      </c>
      <c r="C9" s="671"/>
      <c r="D9" s="671"/>
      <c r="E9" s="671"/>
      <c r="F9" s="671"/>
      <c r="G9" s="671"/>
      <c r="H9" s="671"/>
    </row>
    <row r="10" spans="1:10">
      <c r="A10" s="291" t="s">
        <v>1655</v>
      </c>
      <c r="B10" s="629" t="s">
        <v>1657</v>
      </c>
      <c r="C10" s="630"/>
      <c r="D10" s="630"/>
      <c r="E10" s="630"/>
      <c r="F10" s="630"/>
      <c r="G10" s="630"/>
      <c r="H10" s="631"/>
    </row>
    <row r="11" spans="1:10">
      <c r="A11" s="291" t="s">
        <v>1658</v>
      </c>
      <c r="B11" s="629" t="s">
        <v>1854</v>
      </c>
      <c r="C11" s="630"/>
      <c r="D11" s="630"/>
      <c r="E11" s="630"/>
      <c r="F11" s="630"/>
      <c r="G11" s="630"/>
      <c r="H11" s="631"/>
    </row>
    <row r="12" spans="1:10">
      <c r="A12" s="292" t="s">
        <v>1724</v>
      </c>
      <c r="B12" s="629" t="s">
        <v>1855</v>
      </c>
      <c r="C12" s="630"/>
      <c r="D12" s="630"/>
      <c r="E12" s="630"/>
      <c r="F12" s="630"/>
      <c r="G12" s="630"/>
      <c r="H12" s="631"/>
    </row>
    <row r="13" spans="1:10">
      <c r="A13" s="293" t="s">
        <v>1660</v>
      </c>
      <c r="B13" s="629" t="s">
        <v>1856</v>
      </c>
      <c r="C13" s="630"/>
      <c r="D13" s="630"/>
      <c r="E13" s="630"/>
      <c r="F13" s="630"/>
      <c r="G13" s="630"/>
      <c r="H13" s="631"/>
    </row>
    <row r="14" spans="1:10">
      <c r="A14" s="292" t="s">
        <v>1726</v>
      </c>
      <c r="B14" s="629" t="s">
        <v>1857</v>
      </c>
      <c r="C14" s="630"/>
      <c r="D14" s="630"/>
      <c r="E14" s="630"/>
      <c r="F14" s="630"/>
      <c r="G14" s="630"/>
      <c r="H14" s="631"/>
    </row>
    <row r="15" spans="1:10">
      <c r="A15" s="292" t="s">
        <v>1728</v>
      </c>
      <c r="B15" s="629" t="s">
        <v>1858</v>
      </c>
      <c r="C15" s="630"/>
      <c r="D15" s="630"/>
      <c r="E15" s="630"/>
      <c r="F15" s="630"/>
      <c r="G15" s="630"/>
      <c r="H15" s="631"/>
    </row>
    <row r="16" spans="1:10">
      <c r="A16" s="292" t="s">
        <v>1730</v>
      </c>
      <c r="B16" s="629" t="s">
        <v>1731</v>
      </c>
      <c r="C16" s="630"/>
      <c r="D16" s="630"/>
      <c r="E16" s="630"/>
      <c r="F16" s="630"/>
      <c r="G16" s="630"/>
      <c r="H16" s="631"/>
    </row>
    <row r="17" spans="1:8">
      <c r="A17" s="292" t="s">
        <v>1661</v>
      </c>
      <c r="B17" s="629" t="s">
        <v>1675</v>
      </c>
      <c r="C17" s="630"/>
      <c r="D17" s="630"/>
      <c r="E17" s="630"/>
      <c r="F17" s="630"/>
      <c r="G17" s="630"/>
      <c r="H17" s="631"/>
    </row>
    <row r="18" spans="1:8">
      <c r="A18" s="292" t="s">
        <v>1663</v>
      </c>
      <c r="B18" s="629" t="s">
        <v>1677</v>
      </c>
      <c r="C18" s="630"/>
      <c r="D18" s="630"/>
      <c r="E18" s="630"/>
      <c r="F18" s="630"/>
      <c r="G18" s="630"/>
      <c r="H18" s="631"/>
    </row>
    <row r="19" spans="1:8">
      <c r="A19" s="294" t="s">
        <v>1664</v>
      </c>
      <c r="B19" s="629" t="s">
        <v>1859</v>
      </c>
      <c r="C19" s="630"/>
      <c r="D19" s="630"/>
      <c r="E19" s="630"/>
      <c r="F19" s="630"/>
      <c r="G19" s="630"/>
      <c r="H19" s="631"/>
    </row>
    <row r="20" spans="1:8">
      <c r="A20" s="293" t="s">
        <v>1804</v>
      </c>
      <c r="B20" s="629" t="s">
        <v>1805</v>
      </c>
      <c r="C20" s="630"/>
      <c r="D20" s="630"/>
      <c r="E20" s="630"/>
      <c r="F20" s="630"/>
      <c r="G20" s="630"/>
      <c r="H20" s="631"/>
    </row>
    <row r="21" spans="1:8">
      <c r="A21" s="295" t="s">
        <v>1860</v>
      </c>
      <c r="B21" s="629" t="s">
        <v>1861</v>
      </c>
      <c r="C21" s="630"/>
      <c r="D21" s="630"/>
      <c r="E21" s="630"/>
      <c r="F21" s="630"/>
      <c r="G21" s="630"/>
      <c r="H21" s="631"/>
    </row>
    <row r="22" spans="1:8">
      <c r="A22" s="293" t="s">
        <v>1806</v>
      </c>
      <c r="B22" s="629" t="s">
        <v>1862</v>
      </c>
      <c r="C22" s="630"/>
      <c r="D22" s="630"/>
      <c r="E22" s="630"/>
      <c r="F22" s="630"/>
      <c r="G22" s="630"/>
      <c r="H22" s="631"/>
    </row>
    <row r="23" spans="1:8">
      <c r="A23" s="293" t="s">
        <v>1808</v>
      </c>
      <c r="B23" s="629" t="s">
        <v>1863</v>
      </c>
      <c r="C23" s="630"/>
      <c r="D23" s="630"/>
      <c r="E23" s="630"/>
      <c r="F23" s="630"/>
      <c r="G23" s="630"/>
      <c r="H23" s="631"/>
    </row>
    <row r="24" spans="1:8">
      <c r="A24" s="293" t="s">
        <v>1665</v>
      </c>
      <c r="B24" s="629" t="s">
        <v>1678</v>
      </c>
      <c r="C24" s="630"/>
      <c r="D24" s="630"/>
      <c r="E24" s="630"/>
      <c r="F24" s="630"/>
      <c r="G24" s="630"/>
      <c r="H24" s="631"/>
    </row>
    <row r="25" spans="1:8">
      <c r="A25" s="292" t="s">
        <v>1810</v>
      </c>
      <c r="B25" s="629" t="s">
        <v>1733</v>
      </c>
      <c r="C25" s="630"/>
      <c r="D25" s="630"/>
      <c r="E25" s="630"/>
      <c r="F25" s="630"/>
      <c r="G25" s="630"/>
      <c r="H25" s="631"/>
    </row>
    <row r="26" spans="1:8">
      <c r="A26" s="293" t="s">
        <v>1668</v>
      </c>
      <c r="B26" s="629" t="s">
        <v>1680</v>
      </c>
      <c r="C26" s="630"/>
      <c r="D26" s="630"/>
      <c r="E26" s="630"/>
      <c r="F26" s="630"/>
      <c r="G26" s="630"/>
      <c r="H26" s="631"/>
    </row>
    <row r="27" spans="1:8">
      <c r="A27" s="293" t="s">
        <v>1734</v>
      </c>
      <c r="B27" s="629" t="s">
        <v>1735</v>
      </c>
      <c r="C27" s="630"/>
      <c r="D27" s="630"/>
      <c r="E27" s="630"/>
      <c r="F27" s="630"/>
      <c r="G27" s="630"/>
      <c r="H27" s="631"/>
    </row>
    <row r="28" spans="1:8">
      <c r="A28" s="292" t="s">
        <v>1763</v>
      </c>
      <c r="B28" s="629" t="s">
        <v>1811</v>
      </c>
      <c r="C28" s="630"/>
      <c r="D28" s="630"/>
      <c r="E28" s="630"/>
      <c r="F28" s="630"/>
      <c r="G28" s="630"/>
      <c r="H28" s="631"/>
    </row>
    <row r="29" spans="1:8">
      <c r="A29" s="292" t="s">
        <v>1764</v>
      </c>
      <c r="B29" s="629" t="s">
        <v>1864</v>
      </c>
      <c r="C29" s="630"/>
      <c r="D29" s="630"/>
      <c r="E29" s="630"/>
      <c r="F29" s="630"/>
      <c r="G29" s="630"/>
      <c r="H29" s="631"/>
    </row>
    <row r="30" spans="1:8">
      <c r="A30" s="294" t="s">
        <v>1817</v>
      </c>
      <c r="B30" s="629" t="s">
        <v>1865</v>
      </c>
      <c r="C30" s="630"/>
      <c r="D30" s="630"/>
      <c r="E30" s="630"/>
      <c r="F30" s="630"/>
      <c r="G30" s="630"/>
      <c r="H30" s="631"/>
    </row>
    <row r="31" spans="1:8">
      <c r="A31" s="293" t="s">
        <v>1866</v>
      </c>
      <c r="B31" s="629" t="s">
        <v>1681</v>
      </c>
      <c r="C31" s="630"/>
      <c r="D31" s="630"/>
      <c r="E31" s="630"/>
      <c r="F31" s="630"/>
      <c r="G31" s="630"/>
      <c r="H31" s="631"/>
    </row>
    <row r="32" spans="1:8">
      <c r="A32" s="293" t="s">
        <v>1688</v>
      </c>
      <c r="B32" s="629" t="s">
        <v>1704</v>
      </c>
      <c r="C32" s="630"/>
      <c r="D32" s="630"/>
      <c r="E32" s="630"/>
      <c r="F32" s="630"/>
      <c r="G32" s="630"/>
      <c r="H32" s="631"/>
    </row>
    <row r="33" spans="1:8">
      <c r="A33" s="293" t="s">
        <v>1736</v>
      </c>
      <c r="B33" s="629" t="s">
        <v>1867</v>
      </c>
      <c r="C33" s="630"/>
      <c r="D33" s="630"/>
      <c r="E33" s="630"/>
      <c r="F33" s="630"/>
      <c r="G33" s="630"/>
      <c r="H33" s="631"/>
    </row>
    <row r="34" spans="1:8">
      <c r="A34" s="294" t="s">
        <v>1738</v>
      </c>
      <c r="B34" s="629" t="s">
        <v>1868</v>
      </c>
      <c r="C34" s="630"/>
      <c r="D34" s="630"/>
      <c r="E34" s="630"/>
      <c r="F34" s="630"/>
      <c r="G34" s="630"/>
      <c r="H34" s="631"/>
    </row>
    <row r="35" spans="1:8">
      <c r="A35" s="292" t="s">
        <v>1766</v>
      </c>
      <c r="B35" s="629" t="s">
        <v>1767</v>
      </c>
      <c r="C35" s="630"/>
      <c r="D35" s="630"/>
      <c r="E35" s="630"/>
      <c r="F35" s="630"/>
      <c r="G35" s="630"/>
      <c r="H35" s="631"/>
    </row>
    <row r="36" spans="1:8">
      <c r="A36" s="292" t="s">
        <v>1768</v>
      </c>
      <c r="B36" s="629" t="s">
        <v>1769</v>
      </c>
      <c r="C36" s="630"/>
      <c r="D36" s="630"/>
      <c r="E36" s="630"/>
      <c r="F36" s="630"/>
      <c r="G36" s="630"/>
      <c r="H36" s="631"/>
    </row>
    <row r="37" spans="1:8">
      <c r="A37" s="293" t="s">
        <v>1740</v>
      </c>
      <c r="B37" s="629" t="s">
        <v>1741</v>
      </c>
      <c r="C37" s="630"/>
      <c r="D37" s="630"/>
      <c r="E37" s="630"/>
      <c r="F37" s="630"/>
      <c r="G37" s="630"/>
      <c r="H37" s="631"/>
    </row>
    <row r="38" spans="1:8">
      <c r="A38" s="292" t="s">
        <v>1770</v>
      </c>
      <c r="B38" s="629" t="s">
        <v>1771</v>
      </c>
      <c r="C38" s="630"/>
      <c r="D38" s="630"/>
      <c r="E38" s="630"/>
      <c r="F38" s="630"/>
      <c r="G38" s="630"/>
      <c r="H38" s="631"/>
    </row>
    <row r="39" spans="1:8">
      <c r="A39" s="292" t="s">
        <v>1772</v>
      </c>
      <c r="B39" s="629" t="s">
        <v>1869</v>
      </c>
      <c r="C39" s="630"/>
      <c r="D39" s="630"/>
      <c r="E39" s="630"/>
      <c r="F39" s="630"/>
      <c r="G39" s="630"/>
      <c r="H39" s="631"/>
    </row>
    <row r="40" spans="1:8">
      <c r="A40" s="293" t="s">
        <v>1742</v>
      </c>
      <c r="B40" s="629" t="s">
        <v>1870</v>
      </c>
      <c r="C40" s="630"/>
      <c r="D40" s="630"/>
      <c r="E40" s="630"/>
      <c r="F40" s="630"/>
      <c r="G40" s="630"/>
      <c r="H40" s="631"/>
    </row>
    <row r="41" spans="1:8">
      <c r="A41" s="293" t="s">
        <v>1744</v>
      </c>
      <c r="B41" s="629" t="s">
        <v>1745</v>
      </c>
      <c r="C41" s="630"/>
      <c r="D41" s="630"/>
      <c r="E41" s="630"/>
      <c r="F41" s="630"/>
      <c r="G41" s="630"/>
      <c r="H41" s="631"/>
    </row>
    <row r="42" spans="1:8">
      <c r="A42" s="292" t="s">
        <v>1746</v>
      </c>
      <c r="B42" s="629" t="s">
        <v>1747</v>
      </c>
      <c r="C42" s="630"/>
      <c r="D42" s="630"/>
      <c r="E42" s="630"/>
      <c r="F42" s="630"/>
      <c r="G42" s="630"/>
      <c r="H42" s="631"/>
    </row>
    <row r="43" spans="1:8">
      <c r="A43" s="293" t="s">
        <v>1748</v>
      </c>
      <c r="B43" s="629" t="s">
        <v>1871</v>
      </c>
      <c r="C43" s="630"/>
      <c r="D43" s="630"/>
      <c r="E43" s="630"/>
      <c r="F43" s="630"/>
      <c r="G43" s="630"/>
      <c r="H43" s="631"/>
    </row>
    <row r="44" spans="1:8">
      <c r="A44" s="293" t="s">
        <v>1749</v>
      </c>
      <c r="B44" s="629" t="s">
        <v>1872</v>
      </c>
      <c r="C44" s="630"/>
      <c r="D44" s="630"/>
      <c r="E44" s="630"/>
      <c r="F44" s="630"/>
      <c r="G44" s="630"/>
      <c r="H44" s="631"/>
    </row>
    <row r="45" spans="1:8">
      <c r="A45" s="293" t="s">
        <v>1752</v>
      </c>
      <c r="B45" s="629" t="s">
        <v>1873</v>
      </c>
      <c r="C45" s="630"/>
      <c r="D45" s="630"/>
      <c r="E45" s="630"/>
      <c r="F45" s="630"/>
      <c r="G45" s="630"/>
      <c r="H45" s="631"/>
    </row>
    <row r="46" spans="1:8">
      <c r="A46" s="293" t="s">
        <v>1754</v>
      </c>
      <c r="B46" s="629" t="s">
        <v>1874</v>
      </c>
      <c r="C46" s="630"/>
      <c r="D46" s="630"/>
      <c r="E46" s="630"/>
      <c r="F46" s="630"/>
      <c r="G46" s="630"/>
      <c r="H46" s="631"/>
    </row>
    <row r="47" spans="1:8">
      <c r="A47" s="293" t="s">
        <v>1756</v>
      </c>
      <c r="B47" s="629" t="s">
        <v>1875</v>
      </c>
      <c r="C47" s="630"/>
      <c r="D47" s="630"/>
      <c r="E47" s="630"/>
      <c r="F47" s="630"/>
      <c r="G47" s="630"/>
      <c r="H47" s="631"/>
    </row>
    <row r="48" spans="1:8">
      <c r="A48" s="299" t="s">
        <v>1876</v>
      </c>
      <c r="B48" s="629" t="s">
        <v>1877</v>
      </c>
      <c r="C48" s="630"/>
      <c r="D48" s="630"/>
      <c r="E48" s="630"/>
      <c r="F48" s="630"/>
      <c r="G48" s="630"/>
      <c r="H48" s="631"/>
    </row>
    <row r="49" spans="1:8">
      <c r="A49" s="299">
        <v>55032002</v>
      </c>
      <c r="B49" s="632" t="s">
        <v>1878</v>
      </c>
      <c r="C49" s="633"/>
      <c r="D49" s="633"/>
      <c r="E49" s="633"/>
      <c r="F49" s="633"/>
      <c r="G49" s="633"/>
      <c r="H49" s="634"/>
    </row>
    <row r="50" spans="1:8">
      <c r="A50" s="299" t="s">
        <v>1879</v>
      </c>
      <c r="B50" s="629" t="s">
        <v>1880</v>
      </c>
      <c r="C50" s="630"/>
      <c r="D50" s="630"/>
      <c r="E50" s="630"/>
      <c r="F50" s="630"/>
      <c r="G50" s="630"/>
      <c r="H50" s="631"/>
    </row>
    <row r="51" spans="1:8">
      <c r="A51" s="299" t="s">
        <v>2174</v>
      </c>
      <c r="B51" s="629" t="s">
        <v>1881</v>
      </c>
      <c r="C51" s="630"/>
      <c r="D51" s="630"/>
      <c r="E51" s="630"/>
      <c r="F51" s="630"/>
      <c r="G51" s="630"/>
      <c r="H51" s="631"/>
    </row>
    <row r="52" spans="1:8">
      <c r="A52" s="299" t="s">
        <v>1882</v>
      </c>
      <c r="B52" s="629" t="s">
        <v>1883</v>
      </c>
      <c r="C52" s="630"/>
      <c r="D52" s="630"/>
      <c r="E52" s="630"/>
      <c r="F52" s="630"/>
      <c r="G52" s="630"/>
      <c r="H52" s="631"/>
    </row>
    <row r="53" spans="1:8">
      <c r="A53" s="300" t="s">
        <v>1884</v>
      </c>
      <c r="B53" s="629" t="s">
        <v>1885</v>
      </c>
      <c r="C53" s="630"/>
      <c r="D53" s="630"/>
      <c r="E53" s="630"/>
      <c r="F53" s="630"/>
      <c r="G53" s="630"/>
      <c r="H53" s="631"/>
    </row>
    <row r="54" spans="1:8">
      <c r="A54" s="300" t="s">
        <v>118</v>
      </c>
      <c r="B54" s="629" t="s">
        <v>1886</v>
      </c>
      <c r="C54" s="630"/>
      <c r="D54" s="630"/>
      <c r="E54" s="630"/>
      <c r="F54" s="630"/>
      <c r="G54" s="630"/>
      <c r="H54" s="631"/>
    </row>
    <row r="55" spans="1:8">
      <c r="A55" s="300" t="s">
        <v>1887</v>
      </c>
      <c r="B55" s="629" t="s">
        <v>1888</v>
      </c>
      <c r="C55" s="630"/>
      <c r="D55" s="630"/>
      <c r="E55" s="630"/>
      <c r="F55" s="630"/>
      <c r="G55" s="630"/>
      <c r="H55" s="631"/>
    </row>
    <row r="56" spans="1:8">
      <c r="A56" s="300" t="s">
        <v>1889</v>
      </c>
      <c r="B56" s="629" t="s">
        <v>1890</v>
      </c>
      <c r="C56" s="630"/>
      <c r="D56" s="630"/>
      <c r="E56" s="630"/>
      <c r="F56" s="630"/>
      <c r="G56" s="630"/>
      <c r="H56" s="631"/>
    </row>
    <row r="57" spans="1:8">
      <c r="A57" s="295" t="s">
        <v>1891</v>
      </c>
      <c r="B57" s="629" t="s">
        <v>1892</v>
      </c>
      <c r="C57" s="630"/>
      <c r="D57" s="630"/>
      <c r="E57" s="630"/>
      <c r="F57" s="630"/>
      <c r="G57" s="630"/>
      <c r="H57" s="631"/>
    </row>
    <row r="58" spans="1:8">
      <c r="A58" s="300" t="s">
        <v>1893</v>
      </c>
      <c r="B58" s="629" t="s">
        <v>1894</v>
      </c>
      <c r="C58" s="630"/>
      <c r="D58" s="630"/>
      <c r="E58" s="630"/>
      <c r="F58" s="630"/>
      <c r="G58" s="630"/>
      <c r="H58" s="631"/>
    </row>
    <row r="59" spans="1:8">
      <c r="A59" s="300" t="s">
        <v>1895</v>
      </c>
      <c r="B59" s="629" t="s">
        <v>1896</v>
      </c>
      <c r="C59" s="630"/>
      <c r="D59" s="630"/>
      <c r="E59" s="630"/>
      <c r="F59" s="630"/>
      <c r="G59" s="630"/>
      <c r="H59" s="631"/>
    </row>
    <row r="60" spans="1:8">
      <c r="A60" s="300" t="s">
        <v>1897</v>
      </c>
      <c r="B60" s="629" t="s">
        <v>1898</v>
      </c>
      <c r="C60" s="630"/>
      <c r="D60" s="630"/>
      <c r="E60" s="630"/>
      <c r="F60" s="630"/>
      <c r="G60" s="630"/>
      <c r="H60" s="631"/>
    </row>
    <row r="61" spans="1:8">
      <c r="A61" s="300" t="s">
        <v>1899</v>
      </c>
      <c r="B61" s="629" t="s">
        <v>1900</v>
      </c>
      <c r="C61" s="630"/>
      <c r="D61" s="630"/>
      <c r="E61" s="630"/>
      <c r="F61" s="630"/>
      <c r="G61" s="630"/>
      <c r="H61" s="631"/>
    </row>
    <row r="62" spans="1:8">
      <c r="A62" s="300" t="s">
        <v>1901</v>
      </c>
      <c r="B62" s="629" t="s">
        <v>1902</v>
      </c>
      <c r="C62" s="630"/>
      <c r="D62" s="630"/>
      <c r="E62" s="630"/>
      <c r="F62" s="630"/>
      <c r="G62" s="630"/>
      <c r="H62" s="631"/>
    </row>
    <row r="63" spans="1:8">
      <c r="A63" s="300" t="s">
        <v>1903</v>
      </c>
      <c r="B63" s="629" t="s">
        <v>1904</v>
      </c>
      <c r="C63" s="630"/>
      <c r="D63" s="630"/>
      <c r="E63" s="630"/>
      <c r="F63" s="630"/>
      <c r="G63" s="630"/>
      <c r="H63" s="631"/>
    </row>
    <row r="64" spans="1:8">
      <c r="A64" s="299" t="s">
        <v>1905</v>
      </c>
      <c r="B64" s="629" t="s">
        <v>1906</v>
      </c>
      <c r="C64" s="630"/>
      <c r="D64" s="630"/>
      <c r="E64" s="630"/>
      <c r="F64" s="630"/>
      <c r="G64" s="630"/>
      <c r="H64" s="631"/>
    </row>
    <row r="65" spans="1:8">
      <c r="A65" s="299" t="s">
        <v>2178</v>
      </c>
      <c r="B65" s="296" t="s">
        <v>2179</v>
      </c>
      <c r="C65" s="297"/>
      <c r="D65" s="297"/>
      <c r="E65" s="297"/>
      <c r="F65" s="297"/>
      <c r="G65" s="297"/>
      <c r="H65" s="298"/>
    </row>
    <row r="66" spans="1:8">
      <c r="A66" s="299">
        <v>57506001</v>
      </c>
      <c r="B66" s="632" t="s">
        <v>1907</v>
      </c>
      <c r="C66" s="633"/>
      <c r="D66" s="633"/>
      <c r="E66" s="633"/>
      <c r="F66" s="633"/>
      <c r="G66" s="633"/>
      <c r="H66" s="634"/>
    </row>
    <row r="67" spans="1:8">
      <c r="A67" s="299" t="s">
        <v>1908</v>
      </c>
      <c r="B67" s="629" t="s">
        <v>1909</v>
      </c>
      <c r="C67" s="630"/>
      <c r="D67" s="630"/>
      <c r="E67" s="630"/>
      <c r="F67" s="630"/>
      <c r="G67" s="630"/>
      <c r="H67" s="631"/>
    </row>
    <row r="68" spans="1:8">
      <c r="A68" s="299" t="s">
        <v>2180</v>
      </c>
      <c r="B68" s="629" t="s">
        <v>1909</v>
      </c>
      <c r="C68" s="630"/>
      <c r="D68" s="630"/>
      <c r="E68" s="630"/>
      <c r="F68" s="630"/>
      <c r="G68" s="630"/>
      <c r="H68" s="631"/>
    </row>
    <row r="69" spans="1:8">
      <c r="A69" s="299">
        <v>57506011</v>
      </c>
      <c r="B69" s="632" t="s">
        <v>1910</v>
      </c>
      <c r="C69" s="633"/>
      <c r="D69" s="633"/>
      <c r="E69" s="633"/>
      <c r="F69" s="633"/>
      <c r="G69" s="633"/>
      <c r="H69" s="634"/>
    </row>
    <row r="70" spans="1:8">
      <c r="A70" s="299" t="s">
        <v>1911</v>
      </c>
      <c r="B70" s="629" t="s">
        <v>1912</v>
      </c>
      <c r="C70" s="630"/>
      <c r="D70" s="630"/>
      <c r="E70" s="630"/>
      <c r="F70" s="630"/>
      <c r="G70" s="630"/>
      <c r="H70" s="631"/>
    </row>
    <row r="71" spans="1:8">
      <c r="A71" s="299" t="s">
        <v>2181</v>
      </c>
      <c r="B71" s="629" t="s">
        <v>1912</v>
      </c>
      <c r="C71" s="630"/>
      <c r="D71" s="630"/>
      <c r="E71" s="630"/>
      <c r="F71" s="630"/>
      <c r="G71" s="630"/>
      <c r="H71" s="631"/>
    </row>
    <row r="72" spans="1:8">
      <c r="A72" s="299">
        <v>57512031</v>
      </c>
      <c r="B72" s="632" t="s">
        <v>1913</v>
      </c>
      <c r="C72" s="633"/>
      <c r="D72" s="633"/>
      <c r="E72" s="633"/>
      <c r="F72" s="633"/>
      <c r="G72" s="633"/>
      <c r="H72" s="634"/>
    </row>
    <row r="73" spans="1:8">
      <c r="A73" s="299" t="s">
        <v>1914</v>
      </c>
      <c r="B73" s="629" t="s">
        <v>1915</v>
      </c>
      <c r="C73" s="630"/>
      <c r="D73" s="630"/>
      <c r="E73" s="630"/>
      <c r="F73" s="630"/>
      <c r="G73" s="630"/>
      <c r="H73" s="631"/>
    </row>
    <row r="74" spans="1:8">
      <c r="A74" s="299" t="s">
        <v>2182</v>
      </c>
      <c r="B74" s="629" t="s">
        <v>1915</v>
      </c>
      <c r="C74" s="630"/>
      <c r="D74" s="630"/>
      <c r="E74" s="630"/>
      <c r="F74" s="630"/>
      <c r="G74" s="630"/>
      <c r="H74" s="631"/>
    </row>
    <row r="75" spans="1:8">
      <c r="A75" s="299">
        <v>57518001</v>
      </c>
      <c r="B75" s="632" t="s">
        <v>1916</v>
      </c>
      <c r="C75" s="633"/>
      <c r="D75" s="633"/>
      <c r="E75" s="633"/>
      <c r="F75" s="633"/>
      <c r="G75" s="633"/>
      <c r="H75" s="634"/>
    </row>
    <row r="76" spans="1:8">
      <c r="A76" s="299" t="s">
        <v>1917</v>
      </c>
      <c r="B76" s="629" t="s">
        <v>1918</v>
      </c>
      <c r="C76" s="630"/>
      <c r="D76" s="630"/>
      <c r="E76" s="630"/>
      <c r="F76" s="630"/>
      <c r="G76" s="630"/>
      <c r="H76" s="631"/>
    </row>
    <row r="77" spans="1:8">
      <c r="A77" s="299" t="s">
        <v>2183</v>
      </c>
      <c r="B77" s="629" t="s">
        <v>1918</v>
      </c>
      <c r="C77" s="630"/>
      <c r="D77" s="630"/>
      <c r="E77" s="630"/>
      <c r="F77" s="630"/>
      <c r="G77" s="630"/>
      <c r="H77" s="631"/>
    </row>
    <row r="78" spans="1:8">
      <c r="A78" s="299">
        <v>57518011</v>
      </c>
      <c r="B78" s="632" t="s">
        <v>1919</v>
      </c>
      <c r="C78" s="633"/>
      <c r="D78" s="633"/>
      <c r="E78" s="633"/>
      <c r="F78" s="633"/>
      <c r="G78" s="633"/>
      <c r="H78" s="634"/>
    </row>
    <row r="79" spans="1:8">
      <c r="A79" s="299" t="s">
        <v>1920</v>
      </c>
      <c r="B79" s="629" t="s">
        <v>1921</v>
      </c>
      <c r="C79" s="630"/>
      <c r="D79" s="630"/>
      <c r="E79" s="630"/>
      <c r="F79" s="630"/>
      <c r="G79" s="630"/>
      <c r="H79" s="631"/>
    </row>
    <row r="80" spans="1:8">
      <c r="A80" s="299" t="s">
        <v>2184</v>
      </c>
      <c r="B80" s="629" t="s">
        <v>1921</v>
      </c>
      <c r="C80" s="630"/>
      <c r="D80" s="630"/>
      <c r="E80" s="630"/>
      <c r="F80" s="630"/>
      <c r="G80" s="630"/>
      <c r="H80" s="631"/>
    </row>
    <row r="81" spans="1:8">
      <c r="A81" s="299">
        <v>57518031</v>
      </c>
      <c r="B81" s="632" t="s">
        <v>1922</v>
      </c>
      <c r="C81" s="633"/>
      <c r="D81" s="633"/>
      <c r="E81" s="633"/>
      <c r="F81" s="633"/>
      <c r="G81" s="633"/>
      <c r="H81" s="634"/>
    </row>
    <row r="82" spans="1:8">
      <c r="A82" s="299" t="s">
        <v>1923</v>
      </c>
      <c r="B82" s="629" t="s">
        <v>1924</v>
      </c>
      <c r="C82" s="630"/>
      <c r="D82" s="630"/>
      <c r="E82" s="630"/>
      <c r="F82" s="630"/>
      <c r="G82" s="630"/>
      <c r="H82" s="631"/>
    </row>
    <row r="83" spans="1:8">
      <c r="A83" s="299" t="s">
        <v>2185</v>
      </c>
      <c r="B83" s="629" t="s">
        <v>1924</v>
      </c>
      <c r="C83" s="630"/>
      <c r="D83" s="630"/>
      <c r="E83" s="630"/>
      <c r="F83" s="630"/>
      <c r="G83" s="630"/>
      <c r="H83" s="631"/>
    </row>
    <row r="84" spans="1:8">
      <c r="A84" s="299">
        <v>57518041</v>
      </c>
      <c r="B84" s="632" t="s">
        <v>1925</v>
      </c>
      <c r="C84" s="633"/>
      <c r="D84" s="633"/>
      <c r="E84" s="633"/>
      <c r="F84" s="633"/>
      <c r="G84" s="633"/>
      <c r="H84" s="634"/>
    </row>
    <row r="85" spans="1:8">
      <c r="A85" s="299" t="s">
        <v>1926</v>
      </c>
      <c r="B85" s="629" t="s">
        <v>1927</v>
      </c>
      <c r="C85" s="630"/>
      <c r="D85" s="630"/>
      <c r="E85" s="630"/>
      <c r="F85" s="630"/>
      <c r="G85" s="630"/>
      <c r="H85" s="631"/>
    </row>
    <row r="86" spans="1:8">
      <c r="A86" s="299" t="s">
        <v>2186</v>
      </c>
      <c r="B86" s="629" t="s">
        <v>1927</v>
      </c>
      <c r="C86" s="630"/>
      <c r="D86" s="630"/>
      <c r="E86" s="630"/>
      <c r="F86" s="630"/>
      <c r="G86" s="630"/>
      <c r="H86" s="631"/>
    </row>
    <row r="87" spans="1:8">
      <c r="A87" s="299">
        <v>57700001</v>
      </c>
      <c r="B87" s="632" t="s">
        <v>1928</v>
      </c>
      <c r="C87" s="633"/>
      <c r="D87" s="633"/>
      <c r="E87" s="633"/>
      <c r="F87" s="633"/>
      <c r="G87" s="633"/>
      <c r="H87" s="634"/>
    </row>
    <row r="88" spans="1:8">
      <c r="A88" s="299" t="s">
        <v>1929</v>
      </c>
      <c r="B88" s="629" t="s">
        <v>1930</v>
      </c>
      <c r="C88" s="630"/>
      <c r="D88" s="630"/>
      <c r="E88" s="630"/>
      <c r="F88" s="630"/>
      <c r="G88" s="630"/>
      <c r="H88" s="631"/>
    </row>
    <row r="89" spans="1:8">
      <c r="A89" s="299" t="s">
        <v>2187</v>
      </c>
      <c r="B89" s="629" t="s">
        <v>1930</v>
      </c>
      <c r="C89" s="630"/>
      <c r="D89" s="630"/>
      <c r="E89" s="630"/>
      <c r="F89" s="630"/>
      <c r="G89" s="630"/>
      <c r="H89" s="631"/>
    </row>
    <row r="90" spans="1:8">
      <c r="A90" s="299">
        <v>57712001</v>
      </c>
      <c r="B90" s="632" t="s">
        <v>1931</v>
      </c>
      <c r="C90" s="633"/>
      <c r="D90" s="633"/>
      <c r="E90" s="633"/>
      <c r="F90" s="633"/>
      <c r="G90" s="633"/>
      <c r="H90" s="634"/>
    </row>
    <row r="91" spans="1:8">
      <c r="A91" s="299" t="s">
        <v>1932</v>
      </c>
      <c r="B91" s="629" t="s">
        <v>1933</v>
      </c>
      <c r="C91" s="630"/>
      <c r="D91" s="630"/>
      <c r="E91" s="630"/>
      <c r="F91" s="630"/>
      <c r="G91" s="630"/>
      <c r="H91" s="631"/>
    </row>
    <row r="92" spans="1:8">
      <c r="A92" s="299" t="s">
        <v>2188</v>
      </c>
      <c r="B92" s="629" t="s">
        <v>1933</v>
      </c>
      <c r="C92" s="630"/>
      <c r="D92" s="630"/>
      <c r="E92" s="630"/>
      <c r="F92" s="630"/>
      <c r="G92" s="630"/>
      <c r="H92" s="631"/>
    </row>
    <row r="93" spans="1:8">
      <c r="A93" s="299">
        <v>57715001</v>
      </c>
      <c r="B93" s="632" t="s">
        <v>1934</v>
      </c>
      <c r="C93" s="633"/>
      <c r="D93" s="633"/>
      <c r="E93" s="633"/>
      <c r="F93" s="633"/>
      <c r="G93" s="633"/>
      <c r="H93" s="634"/>
    </row>
    <row r="94" spans="1:8">
      <c r="A94" s="299" t="s">
        <v>1935</v>
      </c>
      <c r="B94" s="629" t="s">
        <v>1936</v>
      </c>
      <c r="C94" s="630"/>
      <c r="D94" s="630"/>
      <c r="E94" s="630"/>
      <c r="F94" s="630"/>
      <c r="G94" s="630"/>
      <c r="H94" s="631"/>
    </row>
    <row r="95" spans="1:8">
      <c r="A95" s="299" t="s">
        <v>2189</v>
      </c>
      <c r="B95" s="629" t="s">
        <v>1936</v>
      </c>
      <c r="C95" s="630"/>
      <c r="D95" s="630"/>
      <c r="E95" s="630"/>
      <c r="F95" s="630"/>
      <c r="G95" s="630"/>
      <c r="H95" s="631"/>
    </row>
    <row r="96" spans="1:8">
      <c r="A96" s="299">
        <v>57901001</v>
      </c>
      <c r="B96" s="632" t="s">
        <v>1937</v>
      </c>
      <c r="C96" s="633"/>
      <c r="D96" s="633"/>
      <c r="E96" s="633"/>
      <c r="F96" s="633"/>
      <c r="G96" s="633"/>
      <c r="H96" s="634"/>
    </row>
    <row r="97" spans="1:8">
      <c r="A97" s="299" t="s">
        <v>1938</v>
      </c>
      <c r="B97" s="629" t="s">
        <v>1939</v>
      </c>
      <c r="C97" s="630"/>
      <c r="D97" s="630"/>
      <c r="E97" s="630"/>
      <c r="F97" s="630"/>
      <c r="G97" s="630"/>
      <c r="H97" s="631"/>
    </row>
    <row r="98" spans="1:8">
      <c r="A98" s="299" t="s">
        <v>2190</v>
      </c>
      <c r="B98" s="629" t="s">
        <v>1939</v>
      </c>
      <c r="C98" s="630"/>
      <c r="D98" s="630"/>
      <c r="E98" s="630"/>
      <c r="F98" s="630"/>
      <c r="G98" s="630"/>
      <c r="H98" s="631"/>
    </row>
    <row r="99" spans="1:8">
      <c r="A99" s="299">
        <v>57903001</v>
      </c>
      <c r="B99" s="632" t="s">
        <v>1940</v>
      </c>
      <c r="C99" s="633"/>
      <c r="D99" s="633"/>
      <c r="E99" s="633"/>
      <c r="F99" s="633"/>
      <c r="G99" s="633"/>
      <c r="H99" s="634"/>
    </row>
    <row r="100" spans="1:8">
      <c r="A100" s="299" t="s">
        <v>1941</v>
      </c>
      <c r="B100" s="629" t="s">
        <v>1942</v>
      </c>
      <c r="C100" s="630"/>
      <c r="D100" s="630"/>
      <c r="E100" s="630"/>
      <c r="F100" s="630"/>
      <c r="G100" s="630"/>
      <c r="H100" s="631"/>
    </row>
    <row r="101" spans="1:8">
      <c r="A101" s="299" t="s">
        <v>2191</v>
      </c>
      <c r="B101" s="629" t="s">
        <v>1942</v>
      </c>
      <c r="C101" s="630"/>
      <c r="D101" s="630"/>
      <c r="E101" s="630"/>
      <c r="F101" s="630"/>
      <c r="G101" s="630"/>
      <c r="H101" s="631"/>
    </row>
    <row r="102" spans="1:8">
      <c r="A102" s="299">
        <v>57100001</v>
      </c>
      <c r="B102" s="632" t="s">
        <v>1943</v>
      </c>
      <c r="C102" s="633"/>
      <c r="D102" s="633"/>
      <c r="E102" s="633"/>
      <c r="F102" s="633"/>
      <c r="G102" s="633"/>
      <c r="H102" s="634"/>
    </row>
    <row r="103" spans="1:8">
      <c r="A103" s="299" t="s">
        <v>1944</v>
      </c>
      <c r="B103" s="629" t="s">
        <v>1945</v>
      </c>
      <c r="C103" s="630"/>
      <c r="D103" s="630"/>
      <c r="E103" s="630"/>
      <c r="F103" s="630"/>
      <c r="G103" s="630"/>
      <c r="H103" s="631"/>
    </row>
    <row r="104" spans="1:8">
      <c r="A104" s="299" t="s">
        <v>2192</v>
      </c>
      <c r="B104" s="629" t="s">
        <v>1945</v>
      </c>
      <c r="C104" s="630"/>
      <c r="D104" s="630"/>
      <c r="E104" s="630"/>
      <c r="F104" s="630"/>
      <c r="G104" s="630"/>
      <c r="H104" s="631"/>
    </row>
    <row r="105" spans="1:8">
      <c r="A105" s="299">
        <v>58103001</v>
      </c>
      <c r="B105" s="632" t="s">
        <v>1946</v>
      </c>
      <c r="C105" s="633"/>
      <c r="D105" s="633"/>
      <c r="E105" s="633"/>
      <c r="F105" s="633"/>
      <c r="G105" s="633"/>
      <c r="H105" s="634"/>
    </row>
    <row r="106" spans="1:8">
      <c r="A106" s="299" t="s">
        <v>1947</v>
      </c>
      <c r="B106" s="629" t="s">
        <v>1948</v>
      </c>
      <c r="C106" s="630"/>
      <c r="D106" s="630"/>
      <c r="E106" s="630"/>
      <c r="F106" s="630"/>
      <c r="G106" s="630"/>
      <c r="H106" s="631"/>
    </row>
    <row r="107" spans="1:8">
      <c r="A107" s="299" t="s">
        <v>2193</v>
      </c>
      <c r="B107" s="629" t="s">
        <v>1948</v>
      </c>
      <c r="C107" s="630"/>
      <c r="D107" s="630"/>
      <c r="E107" s="630"/>
      <c r="F107" s="630"/>
      <c r="G107" s="630"/>
      <c r="H107" s="631"/>
    </row>
    <row r="108" spans="1:8">
      <c r="A108" s="299">
        <v>58106001</v>
      </c>
      <c r="B108" s="632" t="s">
        <v>1949</v>
      </c>
      <c r="C108" s="633"/>
      <c r="D108" s="633"/>
      <c r="E108" s="633"/>
      <c r="F108" s="633"/>
      <c r="G108" s="633"/>
      <c r="H108" s="634"/>
    </row>
    <row r="109" spans="1:8">
      <c r="A109" s="299" t="s">
        <v>1950</v>
      </c>
      <c r="B109" s="629" t="s">
        <v>1951</v>
      </c>
      <c r="C109" s="630"/>
      <c r="D109" s="630"/>
      <c r="E109" s="630"/>
      <c r="F109" s="630"/>
      <c r="G109" s="630"/>
      <c r="H109" s="631"/>
    </row>
    <row r="110" spans="1:8">
      <c r="A110" s="299" t="s">
        <v>2194</v>
      </c>
      <c r="B110" s="629" t="s">
        <v>1951</v>
      </c>
      <c r="C110" s="630"/>
      <c r="D110" s="630"/>
      <c r="E110" s="630"/>
      <c r="F110" s="630"/>
      <c r="G110" s="630"/>
      <c r="H110" s="631"/>
    </row>
    <row r="111" spans="1:8">
      <c r="A111" s="299">
        <v>58500001</v>
      </c>
      <c r="B111" s="632" t="s">
        <v>1952</v>
      </c>
      <c r="C111" s="633"/>
      <c r="D111" s="633"/>
      <c r="E111" s="633"/>
      <c r="F111" s="633"/>
      <c r="G111" s="633"/>
      <c r="H111" s="634"/>
    </row>
    <row r="112" spans="1:8">
      <c r="A112" s="299" t="s">
        <v>1953</v>
      </c>
      <c r="B112" s="629" t="s">
        <v>1954</v>
      </c>
      <c r="C112" s="630"/>
      <c r="D112" s="630"/>
      <c r="E112" s="630"/>
      <c r="F112" s="630"/>
      <c r="G112" s="630"/>
      <c r="H112" s="631"/>
    </row>
    <row r="113" spans="1:8">
      <c r="A113" s="299" t="s">
        <v>2195</v>
      </c>
      <c r="B113" s="629" t="s">
        <v>1954</v>
      </c>
      <c r="C113" s="630"/>
      <c r="D113" s="630"/>
      <c r="E113" s="630"/>
      <c r="F113" s="630"/>
      <c r="G113" s="630"/>
      <c r="H113" s="631"/>
    </row>
    <row r="114" spans="1:8">
      <c r="A114" s="299">
        <v>58700001</v>
      </c>
      <c r="B114" s="632" t="s">
        <v>1955</v>
      </c>
      <c r="C114" s="633"/>
      <c r="D114" s="633"/>
      <c r="E114" s="633"/>
      <c r="F114" s="633"/>
      <c r="G114" s="633"/>
      <c r="H114" s="634"/>
    </row>
    <row r="115" spans="1:8">
      <c r="A115" s="299" t="s">
        <v>1956</v>
      </c>
      <c r="B115" s="629" t="s">
        <v>1957</v>
      </c>
      <c r="C115" s="630"/>
      <c r="D115" s="630"/>
      <c r="E115" s="630"/>
      <c r="F115" s="630"/>
      <c r="G115" s="630"/>
      <c r="H115" s="631"/>
    </row>
    <row r="116" spans="1:8">
      <c r="A116" s="299" t="s">
        <v>2196</v>
      </c>
      <c r="B116" s="629" t="s">
        <v>1957</v>
      </c>
      <c r="C116" s="630"/>
      <c r="D116" s="630"/>
      <c r="E116" s="630"/>
      <c r="F116" s="630"/>
      <c r="G116" s="630"/>
      <c r="H116" s="631"/>
    </row>
    <row r="117" spans="1:8">
      <c r="A117" s="299">
        <v>58900001</v>
      </c>
      <c r="B117" s="632" t="s">
        <v>1958</v>
      </c>
      <c r="C117" s="633"/>
      <c r="D117" s="633"/>
      <c r="E117" s="633"/>
      <c r="F117" s="633"/>
      <c r="G117" s="633"/>
      <c r="H117" s="634"/>
    </row>
    <row r="118" spans="1:8">
      <c r="A118" s="299">
        <v>600012</v>
      </c>
      <c r="B118" s="632" t="s">
        <v>1959</v>
      </c>
      <c r="C118" s="665"/>
      <c r="D118" s="665"/>
      <c r="E118" s="665"/>
      <c r="F118" s="665"/>
      <c r="G118" s="665"/>
      <c r="H118" s="666"/>
    </row>
    <row r="119" spans="1:8">
      <c r="A119" s="299">
        <v>600016</v>
      </c>
      <c r="B119" s="632" t="s">
        <v>1960</v>
      </c>
      <c r="C119" s="665"/>
      <c r="D119" s="665"/>
      <c r="E119" s="665"/>
      <c r="F119" s="665"/>
      <c r="G119" s="665"/>
      <c r="H119" s="666"/>
    </row>
    <row r="120" spans="1:8">
      <c r="A120" s="299">
        <v>600023</v>
      </c>
      <c r="B120" s="632" t="s">
        <v>1961</v>
      </c>
      <c r="C120" s="665"/>
      <c r="D120" s="665"/>
      <c r="E120" s="665"/>
      <c r="F120" s="665"/>
      <c r="G120" s="665"/>
      <c r="H120" s="666"/>
    </row>
    <row r="121" spans="1:8">
      <c r="A121" s="299">
        <v>600030</v>
      </c>
      <c r="B121" s="632" t="s">
        <v>1705</v>
      </c>
      <c r="C121" s="665"/>
      <c r="D121" s="665"/>
      <c r="E121" s="665"/>
      <c r="F121" s="665"/>
      <c r="G121" s="665"/>
      <c r="H121" s="666"/>
    </row>
    <row r="122" spans="1:8">
      <c r="A122" s="299">
        <v>600051</v>
      </c>
      <c r="B122" s="632" t="s">
        <v>1706</v>
      </c>
      <c r="C122" s="665"/>
      <c r="D122" s="665"/>
      <c r="E122" s="665"/>
      <c r="F122" s="665"/>
      <c r="G122" s="665"/>
      <c r="H122" s="666"/>
    </row>
    <row r="123" spans="1:8">
      <c r="A123" s="299">
        <v>600071</v>
      </c>
      <c r="B123" s="632" t="s">
        <v>1822</v>
      </c>
      <c r="C123" s="665"/>
      <c r="D123" s="665"/>
      <c r="E123" s="665"/>
      <c r="F123" s="665"/>
      <c r="G123" s="665"/>
      <c r="H123" s="666"/>
    </row>
    <row r="124" spans="1:8">
      <c r="A124" s="299">
        <v>600111</v>
      </c>
      <c r="B124" s="632" t="s">
        <v>1962</v>
      </c>
      <c r="C124" s="665"/>
      <c r="D124" s="665"/>
      <c r="E124" s="665"/>
      <c r="F124" s="665"/>
      <c r="G124" s="665"/>
      <c r="H124" s="666"/>
    </row>
    <row r="125" spans="1:8">
      <c r="A125" s="299">
        <v>600112</v>
      </c>
      <c r="B125" s="632" t="s">
        <v>1824</v>
      </c>
      <c r="C125" s="665"/>
      <c r="D125" s="665"/>
      <c r="E125" s="665"/>
      <c r="F125" s="665"/>
      <c r="G125" s="665"/>
      <c r="H125" s="666"/>
    </row>
    <row r="126" spans="1:8">
      <c r="A126" s="299">
        <v>600114</v>
      </c>
      <c r="B126" s="632" t="s">
        <v>1825</v>
      </c>
      <c r="C126" s="665"/>
      <c r="D126" s="665"/>
      <c r="E126" s="665"/>
      <c r="F126" s="665"/>
      <c r="G126" s="665"/>
      <c r="H126" s="666"/>
    </row>
    <row r="127" spans="1:8">
      <c r="A127" s="299">
        <v>600120</v>
      </c>
      <c r="B127" s="632" t="s">
        <v>1963</v>
      </c>
      <c r="C127" s="665"/>
      <c r="D127" s="665"/>
      <c r="E127" s="665"/>
      <c r="F127" s="665"/>
      <c r="G127" s="665"/>
      <c r="H127" s="666"/>
    </row>
    <row r="128" spans="1:8">
      <c r="A128" s="299">
        <v>600122</v>
      </c>
      <c r="B128" s="632" t="s">
        <v>1826</v>
      </c>
      <c r="C128" s="665"/>
      <c r="D128" s="665"/>
      <c r="E128" s="665"/>
      <c r="F128" s="665"/>
      <c r="G128" s="665"/>
      <c r="H128" s="666"/>
    </row>
    <row r="129" spans="1:10">
      <c r="A129" s="299">
        <v>600124</v>
      </c>
      <c r="B129" s="632" t="s">
        <v>1964</v>
      </c>
      <c r="C129" s="665"/>
      <c r="D129" s="665"/>
      <c r="E129" s="665"/>
      <c r="F129" s="665"/>
      <c r="G129" s="665"/>
      <c r="H129" s="666"/>
    </row>
    <row r="130" spans="1:10">
      <c r="A130" s="299">
        <v>600307</v>
      </c>
      <c r="B130" s="632" t="s">
        <v>1708</v>
      </c>
      <c r="C130" s="665"/>
      <c r="D130" s="665"/>
      <c r="E130" s="665"/>
      <c r="F130" s="665"/>
      <c r="G130" s="665"/>
      <c r="H130" s="666"/>
    </row>
    <row r="131" spans="1:10">
      <c r="A131" s="299">
        <v>600312</v>
      </c>
      <c r="B131" s="632" t="s">
        <v>1709</v>
      </c>
      <c r="C131" s="665"/>
      <c r="D131" s="665"/>
      <c r="E131" s="665"/>
      <c r="F131" s="665"/>
      <c r="G131" s="665"/>
      <c r="H131" s="666"/>
    </row>
    <row r="132" spans="1:10">
      <c r="A132" s="299">
        <v>600313</v>
      </c>
      <c r="B132" s="632" t="s">
        <v>1827</v>
      </c>
      <c r="C132" s="665"/>
      <c r="D132" s="665"/>
      <c r="E132" s="665"/>
      <c r="F132" s="665"/>
      <c r="G132" s="665"/>
      <c r="H132" s="666"/>
    </row>
    <row r="133" spans="1:10">
      <c r="A133" s="293" t="s">
        <v>1758</v>
      </c>
      <c r="B133" s="629" t="s">
        <v>1759</v>
      </c>
      <c r="C133" s="630"/>
      <c r="D133" s="630"/>
      <c r="E133" s="630"/>
      <c r="F133" s="630"/>
      <c r="G133" s="630"/>
      <c r="H133" s="631"/>
    </row>
    <row r="134" spans="1:10">
      <c r="A134" s="293" t="s">
        <v>2175</v>
      </c>
      <c r="B134" s="675" t="s">
        <v>1759</v>
      </c>
      <c r="C134" s="633"/>
      <c r="D134" s="633"/>
      <c r="E134" s="633"/>
      <c r="F134" s="633"/>
      <c r="G134" s="633"/>
      <c r="H134" s="634"/>
    </row>
    <row r="135" spans="1:10">
      <c r="A135" s="293" t="s">
        <v>2176</v>
      </c>
      <c r="B135" s="675" t="s">
        <v>2177</v>
      </c>
      <c r="C135" s="633"/>
      <c r="D135" s="633"/>
      <c r="E135" s="633"/>
      <c r="F135" s="633"/>
      <c r="G135" s="633"/>
      <c r="H135" s="634"/>
    </row>
    <row r="136" spans="1:10" s="385" customFormat="1">
      <c r="A136" s="397" t="s">
        <v>2369</v>
      </c>
      <c r="B136" s="632" t="s">
        <v>2370</v>
      </c>
      <c r="C136" s="665"/>
      <c r="D136" s="665"/>
      <c r="E136" s="665"/>
      <c r="F136" s="665"/>
      <c r="G136" s="665"/>
      <c r="H136" s="666"/>
      <c r="I136" s="384"/>
      <c r="J136" s="384"/>
    </row>
    <row r="137" spans="1:10">
      <c r="A137" s="292" t="s">
        <v>1773</v>
      </c>
      <c r="B137" s="629" t="s">
        <v>1965</v>
      </c>
      <c r="C137" s="630"/>
      <c r="D137" s="630"/>
      <c r="E137" s="630"/>
      <c r="F137" s="630"/>
      <c r="G137" s="630"/>
      <c r="H137" s="631"/>
    </row>
    <row r="138" spans="1:10">
      <c r="A138" s="292" t="s">
        <v>1774</v>
      </c>
      <c r="B138" s="629" t="s">
        <v>1966</v>
      </c>
      <c r="C138" s="630"/>
      <c r="D138" s="630"/>
      <c r="E138" s="630"/>
      <c r="F138" s="630"/>
      <c r="G138" s="630"/>
      <c r="H138" s="631"/>
    </row>
    <row r="139" spans="1:10">
      <c r="A139" s="292" t="s">
        <v>1775</v>
      </c>
      <c r="B139" s="629" t="s">
        <v>1779</v>
      </c>
      <c r="C139" s="630"/>
      <c r="D139" s="630"/>
      <c r="E139" s="630"/>
      <c r="F139" s="630"/>
      <c r="G139" s="630"/>
      <c r="H139" s="631"/>
    </row>
    <row r="140" spans="1:10">
      <c r="A140" s="293" t="s">
        <v>1690</v>
      </c>
      <c r="B140" s="629" t="s">
        <v>1711</v>
      </c>
      <c r="C140" s="630"/>
      <c r="D140" s="630"/>
      <c r="E140" s="630"/>
      <c r="F140" s="630"/>
      <c r="G140" s="630"/>
      <c r="H140" s="631"/>
    </row>
    <row r="141" spans="1:10">
      <c r="A141" s="293" t="s">
        <v>1691</v>
      </c>
      <c r="B141" s="629" t="s">
        <v>1712</v>
      </c>
      <c r="C141" s="630"/>
      <c r="D141" s="630"/>
      <c r="E141" s="630"/>
      <c r="F141" s="630"/>
      <c r="G141" s="630"/>
      <c r="H141" s="631"/>
    </row>
    <row r="142" spans="1:10" s="385" customFormat="1">
      <c r="A142" s="397" t="s">
        <v>2371</v>
      </c>
      <c r="B142" s="632" t="s">
        <v>2373</v>
      </c>
      <c r="C142" s="665"/>
      <c r="D142" s="665"/>
      <c r="E142" s="665"/>
      <c r="F142" s="665"/>
      <c r="G142" s="665"/>
      <c r="H142" s="666"/>
      <c r="I142" s="384"/>
      <c r="J142" s="384"/>
    </row>
    <row r="143" spans="1:10" s="385" customFormat="1">
      <c r="A143" s="397" t="s">
        <v>2372</v>
      </c>
      <c r="B143" s="632" t="s">
        <v>2374</v>
      </c>
      <c r="C143" s="665"/>
      <c r="D143" s="665"/>
      <c r="E143" s="665"/>
      <c r="F143" s="665"/>
      <c r="G143" s="665"/>
      <c r="H143" s="666"/>
      <c r="I143" s="384"/>
      <c r="J143" s="384"/>
    </row>
    <row r="144" spans="1:10">
      <c r="A144" s="293" t="s">
        <v>1786</v>
      </c>
      <c r="B144" s="629" t="s">
        <v>1838</v>
      </c>
      <c r="C144" s="630"/>
      <c r="D144" s="630"/>
      <c r="E144" s="630"/>
      <c r="F144" s="630"/>
      <c r="G144" s="630"/>
      <c r="H144" s="631"/>
    </row>
    <row r="145" spans="1:8">
      <c r="A145" s="292" t="s">
        <v>1787</v>
      </c>
      <c r="B145" s="629" t="s">
        <v>1967</v>
      </c>
      <c r="C145" s="630"/>
      <c r="D145" s="630"/>
      <c r="E145" s="630"/>
      <c r="F145" s="630"/>
      <c r="G145" s="630"/>
      <c r="H145" s="631"/>
    </row>
    <row r="146" spans="1:8">
      <c r="A146" s="292" t="s">
        <v>1788</v>
      </c>
      <c r="B146" s="629" t="s">
        <v>1968</v>
      </c>
      <c r="C146" s="630"/>
      <c r="D146" s="630"/>
      <c r="E146" s="630"/>
      <c r="F146" s="630"/>
      <c r="G146" s="630"/>
      <c r="H146" s="631"/>
    </row>
    <row r="147" spans="1:8">
      <c r="A147" s="292" t="s">
        <v>1789</v>
      </c>
      <c r="B147" s="629" t="s">
        <v>1969</v>
      </c>
      <c r="C147" s="630"/>
      <c r="D147" s="630"/>
      <c r="E147" s="630"/>
      <c r="F147" s="630"/>
      <c r="G147" s="630"/>
      <c r="H147" s="631"/>
    </row>
    <row r="148" spans="1:8">
      <c r="A148" s="292" t="s">
        <v>1790</v>
      </c>
      <c r="B148" s="629" t="s">
        <v>1970</v>
      </c>
      <c r="C148" s="630"/>
      <c r="D148" s="630"/>
      <c r="E148" s="630"/>
      <c r="F148" s="630"/>
      <c r="G148" s="630"/>
      <c r="H148" s="631"/>
    </row>
    <row r="149" spans="1:8">
      <c r="A149" s="294" t="s">
        <v>1828</v>
      </c>
      <c r="B149" s="629" t="s">
        <v>1971</v>
      </c>
      <c r="C149" s="630"/>
      <c r="D149" s="630"/>
      <c r="E149" s="630"/>
      <c r="F149" s="630"/>
      <c r="G149" s="630"/>
      <c r="H149" s="631"/>
    </row>
    <row r="150" spans="1:8">
      <c r="A150" s="293" t="s">
        <v>1692</v>
      </c>
      <c r="B150" s="629" t="s">
        <v>1713</v>
      </c>
      <c r="C150" s="630"/>
      <c r="D150" s="630"/>
      <c r="E150" s="630"/>
      <c r="F150" s="630"/>
      <c r="G150" s="630"/>
      <c r="H150" s="631"/>
    </row>
    <row r="151" spans="1:8">
      <c r="A151" s="293" t="s">
        <v>1693</v>
      </c>
      <c r="B151" s="629" t="s">
        <v>1972</v>
      </c>
      <c r="C151" s="630"/>
      <c r="D151" s="630"/>
      <c r="E151" s="630"/>
      <c r="F151" s="630"/>
      <c r="G151" s="630"/>
      <c r="H151" s="631"/>
    </row>
    <row r="152" spans="1:8">
      <c r="A152" s="294" t="s">
        <v>1694</v>
      </c>
      <c r="B152" s="629" t="s">
        <v>1973</v>
      </c>
      <c r="C152" s="630"/>
      <c r="D152" s="630"/>
      <c r="E152" s="630"/>
      <c r="F152" s="630"/>
      <c r="G152" s="630"/>
      <c r="H152" s="631"/>
    </row>
    <row r="153" spans="1:8">
      <c r="A153" s="294" t="s">
        <v>1830</v>
      </c>
      <c r="B153" s="629" t="s">
        <v>1974</v>
      </c>
      <c r="C153" s="630"/>
      <c r="D153" s="630"/>
      <c r="E153" s="630"/>
      <c r="F153" s="630"/>
      <c r="G153" s="630"/>
      <c r="H153" s="631"/>
    </row>
    <row r="154" spans="1:8">
      <c r="A154" s="293" t="s">
        <v>1695</v>
      </c>
      <c r="B154" s="629" t="s">
        <v>1975</v>
      </c>
      <c r="C154" s="630"/>
      <c r="D154" s="630"/>
      <c r="E154" s="630"/>
      <c r="F154" s="630"/>
      <c r="G154" s="630"/>
      <c r="H154" s="631"/>
    </row>
    <row r="155" spans="1:8">
      <c r="A155" s="294" t="s">
        <v>1832</v>
      </c>
      <c r="B155" s="629" t="s">
        <v>1833</v>
      </c>
      <c r="C155" s="630"/>
      <c r="D155" s="630"/>
      <c r="E155" s="630"/>
      <c r="F155" s="630"/>
      <c r="G155" s="630"/>
      <c r="H155" s="631"/>
    </row>
    <row r="156" spans="1:8">
      <c r="A156" s="294" t="s">
        <v>1834</v>
      </c>
      <c r="B156" s="629" t="s">
        <v>1835</v>
      </c>
      <c r="C156" s="630"/>
      <c r="D156" s="630"/>
      <c r="E156" s="630"/>
      <c r="F156" s="630"/>
      <c r="G156" s="630"/>
      <c r="H156" s="631"/>
    </row>
    <row r="157" spans="1:8">
      <c r="A157" s="293" t="s">
        <v>1696</v>
      </c>
      <c r="B157" s="629" t="s">
        <v>1976</v>
      </c>
      <c r="C157" s="630"/>
      <c r="D157" s="630"/>
      <c r="E157" s="630"/>
      <c r="F157" s="630"/>
      <c r="G157" s="630"/>
      <c r="H157" s="631"/>
    </row>
    <row r="158" spans="1:8">
      <c r="A158" s="293" t="s">
        <v>1697</v>
      </c>
      <c r="B158" s="629" t="s">
        <v>1977</v>
      </c>
      <c r="C158" s="630"/>
      <c r="D158" s="630"/>
      <c r="E158" s="630"/>
      <c r="F158" s="630"/>
      <c r="G158" s="630"/>
      <c r="H158" s="631"/>
    </row>
    <row r="159" spans="1:8">
      <c r="A159" s="292" t="s">
        <v>1698</v>
      </c>
      <c r="B159" s="629" t="s">
        <v>1978</v>
      </c>
      <c r="C159" s="630"/>
      <c r="D159" s="630"/>
      <c r="E159" s="630"/>
      <c r="F159" s="630"/>
      <c r="G159" s="630"/>
      <c r="H159" s="631"/>
    </row>
    <row r="160" spans="1:8">
      <c r="A160" s="293" t="s">
        <v>1812</v>
      </c>
      <c r="B160" s="629" t="s">
        <v>1979</v>
      </c>
      <c r="C160" s="630"/>
      <c r="D160" s="630"/>
      <c r="E160" s="630"/>
      <c r="F160" s="630"/>
      <c r="G160" s="630"/>
      <c r="H160" s="631"/>
    </row>
    <row r="161" spans="1:8">
      <c r="A161" s="292" t="s">
        <v>1699</v>
      </c>
      <c r="B161" s="629" t="s">
        <v>1980</v>
      </c>
      <c r="C161" s="630"/>
      <c r="D161" s="630"/>
      <c r="E161" s="630"/>
      <c r="F161" s="630"/>
      <c r="G161" s="630"/>
      <c r="H161" s="631"/>
    </row>
    <row r="162" spans="1:8">
      <c r="A162" s="292" t="s">
        <v>1700</v>
      </c>
      <c r="B162" s="629" t="s">
        <v>1721</v>
      </c>
      <c r="C162" s="630"/>
      <c r="D162" s="630"/>
      <c r="E162" s="630"/>
      <c r="F162" s="630"/>
      <c r="G162" s="630"/>
      <c r="H162" s="631"/>
    </row>
    <row r="163" spans="1:8">
      <c r="A163" s="293" t="s">
        <v>1794</v>
      </c>
      <c r="B163" s="629" t="s">
        <v>1981</v>
      </c>
      <c r="C163" s="630"/>
      <c r="D163" s="630"/>
      <c r="E163" s="630"/>
      <c r="F163" s="630"/>
      <c r="G163" s="630"/>
      <c r="H163" s="631"/>
    </row>
    <row r="164" spans="1:8">
      <c r="A164" s="292" t="s">
        <v>1814</v>
      </c>
      <c r="B164" s="629" t="s">
        <v>1982</v>
      </c>
      <c r="C164" s="630"/>
      <c r="D164" s="630"/>
      <c r="E164" s="630"/>
      <c r="F164" s="630"/>
      <c r="G164" s="630"/>
      <c r="H164" s="631"/>
    </row>
    <row r="165" spans="1:8">
      <c r="A165" s="292" t="s">
        <v>1701</v>
      </c>
      <c r="B165" s="629" t="s">
        <v>1983</v>
      </c>
      <c r="C165" s="630"/>
      <c r="D165" s="630"/>
      <c r="E165" s="630"/>
      <c r="F165" s="630"/>
      <c r="G165" s="630"/>
      <c r="H165" s="631"/>
    </row>
    <row r="166" spans="1:8">
      <c r="A166" s="292" t="s">
        <v>1795</v>
      </c>
      <c r="B166" s="629" t="s">
        <v>1796</v>
      </c>
      <c r="C166" s="630"/>
      <c r="D166" s="630"/>
      <c r="E166" s="630"/>
      <c r="F166" s="630"/>
      <c r="G166" s="630"/>
      <c r="H166" s="631"/>
    </row>
    <row r="167" spans="1:8">
      <c r="A167" s="292" t="s">
        <v>1702</v>
      </c>
      <c r="B167" s="629" t="s">
        <v>1984</v>
      </c>
      <c r="C167" s="630"/>
      <c r="D167" s="630"/>
      <c r="E167" s="630"/>
      <c r="F167" s="630"/>
      <c r="G167" s="630"/>
      <c r="H167" s="631"/>
    </row>
    <row r="168" spans="1:8">
      <c r="A168" s="292" t="s">
        <v>1797</v>
      </c>
      <c r="B168" s="629" t="s">
        <v>1985</v>
      </c>
      <c r="C168" s="630"/>
      <c r="D168" s="630"/>
      <c r="E168" s="630"/>
      <c r="F168" s="630"/>
      <c r="G168" s="630"/>
      <c r="H168" s="631"/>
    </row>
    <row r="169" spans="1:8">
      <c r="A169" s="292" t="s">
        <v>1798</v>
      </c>
      <c r="B169" s="629" t="s">
        <v>1799</v>
      </c>
      <c r="C169" s="630"/>
      <c r="D169" s="630"/>
      <c r="E169" s="630"/>
      <c r="F169" s="630"/>
      <c r="G169" s="630"/>
      <c r="H169" s="631"/>
    </row>
    <row r="170" spans="1:8">
      <c r="A170" s="292" t="s">
        <v>1800</v>
      </c>
      <c r="B170" s="629" t="s">
        <v>1986</v>
      </c>
      <c r="C170" s="630"/>
      <c r="D170" s="630"/>
      <c r="E170" s="630"/>
      <c r="F170" s="630"/>
      <c r="G170" s="630"/>
      <c r="H170" s="631"/>
    </row>
    <row r="171" spans="1:8">
      <c r="A171" s="292" t="s">
        <v>1703</v>
      </c>
      <c r="B171" s="629" t="s">
        <v>1987</v>
      </c>
      <c r="C171" s="630"/>
      <c r="D171" s="630"/>
      <c r="E171" s="630"/>
      <c r="F171" s="630"/>
      <c r="G171" s="630"/>
      <c r="H171" s="631"/>
    </row>
    <row r="172" spans="1:8">
      <c r="A172" s="292" t="s">
        <v>1802</v>
      </c>
      <c r="B172" s="629" t="s">
        <v>1803</v>
      </c>
      <c r="C172" s="630"/>
      <c r="D172" s="630"/>
      <c r="E172" s="630"/>
      <c r="F172" s="630"/>
      <c r="G172" s="630"/>
      <c r="H172" s="631"/>
    </row>
    <row r="173" spans="1:8">
      <c r="A173" s="292" t="s">
        <v>1988</v>
      </c>
      <c r="B173" s="632" t="s">
        <v>1989</v>
      </c>
      <c r="C173" s="665"/>
      <c r="D173" s="665"/>
      <c r="E173" s="665"/>
      <c r="F173" s="665"/>
      <c r="G173" s="665"/>
      <c r="H173" s="666"/>
    </row>
    <row r="174" spans="1:8">
      <c r="A174" s="292" t="s">
        <v>1990</v>
      </c>
      <c r="B174" s="632" t="s">
        <v>1991</v>
      </c>
      <c r="C174" s="665"/>
      <c r="D174" s="665"/>
      <c r="E174" s="665"/>
      <c r="F174" s="665"/>
      <c r="G174" s="665"/>
      <c r="H174" s="666"/>
    </row>
    <row r="175" spans="1:8">
      <c r="A175" s="292" t="s">
        <v>1992</v>
      </c>
      <c r="B175" s="632" t="s">
        <v>1993</v>
      </c>
      <c r="C175" s="665"/>
      <c r="D175" s="665"/>
      <c r="E175" s="665"/>
      <c r="F175" s="665"/>
      <c r="G175" s="665"/>
      <c r="H175" s="666"/>
    </row>
    <row r="176" spans="1:8">
      <c r="A176" s="292" t="s">
        <v>1994</v>
      </c>
      <c r="B176" s="632" t="s">
        <v>1995</v>
      </c>
      <c r="C176" s="665"/>
      <c r="D176" s="665"/>
      <c r="E176" s="665"/>
      <c r="F176" s="665"/>
      <c r="G176" s="665"/>
      <c r="H176" s="666"/>
    </row>
    <row r="177" spans="1:9">
      <c r="A177" s="292" t="s">
        <v>1996</v>
      </c>
      <c r="B177" s="632" t="s">
        <v>1997</v>
      </c>
      <c r="C177" s="665"/>
      <c r="D177" s="665"/>
      <c r="E177" s="665"/>
      <c r="F177" s="665"/>
      <c r="G177" s="665"/>
      <c r="H177" s="666"/>
    </row>
    <row r="178" spans="1:9">
      <c r="A178" s="301" t="s">
        <v>1998</v>
      </c>
      <c r="B178" s="629" t="s">
        <v>1999</v>
      </c>
      <c r="C178" s="630"/>
      <c r="D178" s="630"/>
      <c r="E178" s="630"/>
      <c r="F178" s="630"/>
      <c r="G178" s="630"/>
      <c r="H178" s="631"/>
    </row>
    <row r="179" spans="1:9">
      <c r="A179" s="301" t="s">
        <v>2000</v>
      </c>
      <c r="B179" s="629" t="s">
        <v>2001</v>
      </c>
      <c r="C179" s="630"/>
      <c r="D179" s="630"/>
      <c r="E179" s="630"/>
      <c r="F179" s="630"/>
      <c r="G179" s="630"/>
      <c r="H179" s="631"/>
    </row>
    <row r="180" spans="1:9">
      <c r="A180" s="301" t="s">
        <v>2002</v>
      </c>
      <c r="B180" s="629" t="s">
        <v>2003</v>
      </c>
      <c r="C180" s="630"/>
      <c r="D180" s="630"/>
      <c r="E180" s="630"/>
      <c r="F180" s="630"/>
      <c r="G180" s="630"/>
      <c r="H180" s="631"/>
    </row>
    <row r="181" spans="1:9">
      <c r="A181" s="301" t="s">
        <v>2004</v>
      </c>
      <c r="B181" s="629" t="s">
        <v>2005</v>
      </c>
      <c r="C181" s="630"/>
      <c r="D181" s="630"/>
      <c r="E181" s="630"/>
      <c r="F181" s="630"/>
      <c r="G181" s="630"/>
      <c r="H181" s="631"/>
    </row>
    <row r="182" spans="1:9">
      <c r="A182" s="301" t="s">
        <v>2006</v>
      </c>
      <c r="B182" s="629" t="s">
        <v>2007</v>
      </c>
      <c r="C182" s="630"/>
      <c r="D182" s="630"/>
      <c r="E182" s="630"/>
      <c r="F182" s="630"/>
      <c r="G182" s="630"/>
      <c r="H182" s="631"/>
    </row>
    <row r="183" spans="1:9" s="365" customFormat="1">
      <c r="A183" s="303" t="s">
        <v>2224</v>
      </c>
      <c r="B183" s="626" t="s">
        <v>2225</v>
      </c>
      <c r="C183" s="627"/>
      <c r="D183" s="627"/>
      <c r="E183" s="627"/>
      <c r="F183" s="627"/>
      <c r="G183" s="627"/>
      <c r="H183" s="628"/>
      <c r="I183" s="364"/>
    </row>
    <row r="184" spans="1:9" s="382" customFormat="1">
      <c r="A184" s="303" t="s">
        <v>2008</v>
      </c>
      <c r="B184" s="623" t="s">
        <v>2009</v>
      </c>
      <c r="C184" s="624"/>
      <c r="D184" s="624"/>
      <c r="E184" s="624"/>
      <c r="F184" s="624"/>
      <c r="G184" s="624"/>
      <c r="H184" s="625"/>
    </row>
    <row r="185" spans="1:9" s="382" customFormat="1">
      <c r="A185" s="303" t="s">
        <v>2010</v>
      </c>
      <c r="B185" s="623" t="s">
        <v>2011</v>
      </c>
      <c r="C185" s="624"/>
      <c r="D185" s="624"/>
      <c r="E185" s="624"/>
      <c r="F185" s="624"/>
      <c r="G185" s="624"/>
      <c r="H185" s="625"/>
    </row>
    <row r="186" spans="1:9" s="365" customFormat="1">
      <c r="A186" s="303" t="s">
        <v>2230</v>
      </c>
      <c r="B186" s="662" t="s">
        <v>2231</v>
      </c>
      <c r="C186" s="663"/>
      <c r="D186" s="663"/>
      <c r="E186" s="663"/>
      <c r="F186" s="663"/>
      <c r="G186" s="663"/>
      <c r="H186" s="664"/>
      <c r="I186" s="364"/>
    </row>
    <row r="187" spans="1:9" s="365" customFormat="1">
      <c r="A187" s="303" t="s">
        <v>2232</v>
      </c>
      <c r="B187" s="650" t="s">
        <v>2233</v>
      </c>
      <c r="C187" s="651"/>
      <c r="D187" s="651"/>
      <c r="E187" s="651"/>
      <c r="F187" s="651"/>
      <c r="G187" s="651"/>
      <c r="H187" s="652"/>
      <c r="I187" s="364"/>
    </row>
    <row r="188" spans="1:9">
      <c r="A188" s="301" t="s">
        <v>2012</v>
      </c>
      <c r="B188" s="629" t="s">
        <v>2013</v>
      </c>
      <c r="C188" s="630"/>
      <c r="D188" s="630"/>
      <c r="E188" s="630"/>
      <c r="F188" s="630"/>
      <c r="G188" s="630"/>
      <c r="H188" s="631"/>
    </row>
    <row r="189" spans="1:9">
      <c r="A189" s="301" t="s">
        <v>2014</v>
      </c>
      <c r="B189" s="629" t="s">
        <v>2015</v>
      </c>
      <c r="C189" s="630"/>
      <c r="D189" s="630"/>
      <c r="E189" s="630"/>
      <c r="F189" s="630"/>
      <c r="G189" s="630"/>
      <c r="H189" s="631"/>
    </row>
    <row r="190" spans="1:9">
      <c r="A190" s="301" t="s">
        <v>2016</v>
      </c>
      <c r="B190" s="629" t="s">
        <v>2017</v>
      </c>
      <c r="C190" s="630"/>
      <c r="D190" s="630"/>
      <c r="E190" s="630"/>
      <c r="F190" s="630"/>
      <c r="G190" s="630"/>
      <c r="H190" s="631"/>
    </row>
    <row r="191" spans="1:9">
      <c r="A191" s="301" t="s">
        <v>2018</v>
      </c>
      <c r="B191" s="629" t="s">
        <v>2019</v>
      </c>
      <c r="C191" s="630"/>
      <c r="D191" s="630"/>
      <c r="E191" s="630"/>
      <c r="F191" s="630"/>
      <c r="G191" s="630"/>
      <c r="H191" s="631"/>
    </row>
    <row r="192" spans="1:9">
      <c r="A192" s="302" t="s">
        <v>2020</v>
      </c>
      <c r="B192" s="629" t="s">
        <v>2021</v>
      </c>
      <c r="C192" s="630"/>
      <c r="D192" s="630"/>
      <c r="E192" s="630"/>
      <c r="F192" s="630"/>
      <c r="G192" s="630"/>
      <c r="H192" s="631"/>
    </row>
    <row r="193" spans="1:9">
      <c r="A193" s="301" t="s">
        <v>2022</v>
      </c>
      <c r="B193" s="629" t="s">
        <v>2023</v>
      </c>
      <c r="C193" s="630"/>
      <c r="D193" s="630"/>
      <c r="E193" s="630"/>
      <c r="F193" s="630"/>
      <c r="G193" s="630"/>
      <c r="H193" s="631"/>
    </row>
    <row r="194" spans="1:9">
      <c r="A194" s="301" t="s">
        <v>2024</v>
      </c>
      <c r="B194" s="629" t="s">
        <v>2025</v>
      </c>
      <c r="C194" s="630"/>
      <c r="D194" s="630"/>
      <c r="E194" s="630"/>
      <c r="F194" s="630"/>
      <c r="G194" s="630"/>
      <c r="H194" s="631"/>
    </row>
    <row r="195" spans="1:9">
      <c r="A195" s="301" t="s">
        <v>2026</v>
      </c>
      <c r="B195" s="629" t="s">
        <v>2027</v>
      </c>
      <c r="C195" s="630"/>
      <c r="D195" s="630"/>
      <c r="E195" s="630"/>
      <c r="F195" s="630"/>
      <c r="G195" s="630"/>
      <c r="H195" s="631"/>
    </row>
    <row r="196" spans="1:9">
      <c r="A196" s="303" t="s">
        <v>2028</v>
      </c>
      <c r="B196" s="629" t="s">
        <v>2029</v>
      </c>
      <c r="C196" s="630"/>
      <c r="D196" s="630"/>
      <c r="E196" s="630"/>
      <c r="F196" s="630"/>
      <c r="G196" s="630"/>
      <c r="H196" s="631"/>
    </row>
    <row r="197" spans="1:9">
      <c r="A197" s="301" t="s">
        <v>2030</v>
      </c>
      <c r="B197" s="629" t="s">
        <v>2031</v>
      </c>
      <c r="C197" s="630"/>
      <c r="D197" s="630"/>
      <c r="E197" s="630"/>
      <c r="F197" s="630"/>
      <c r="G197" s="630"/>
      <c r="H197" s="631"/>
    </row>
    <row r="198" spans="1:9">
      <c r="A198" s="303" t="s">
        <v>2032</v>
      </c>
      <c r="B198" s="629" t="s">
        <v>2033</v>
      </c>
      <c r="C198" s="630"/>
      <c r="D198" s="630"/>
      <c r="E198" s="630"/>
      <c r="F198" s="630"/>
      <c r="G198" s="630"/>
      <c r="H198" s="631"/>
    </row>
    <row r="199" spans="1:9" s="9" customFormat="1">
      <c r="A199" s="303" t="s">
        <v>2226</v>
      </c>
      <c r="B199" s="647" t="s">
        <v>2227</v>
      </c>
      <c r="C199" s="648"/>
      <c r="D199" s="648"/>
      <c r="E199" s="648"/>
      <c r="F199" s="648"/>
      <c r="G199" s="648"/>
      <c r="H199" s="649"/>
      <c r="I199" s="8"/>
    </row>
    <row r="200" spans="1:9">
      <c r="A200" s="303" t="s">
        <v>2034</v>
      </c>
      <c r="B200" s="623" t="s">
        <v>2035</v>
      </c>
      <c r="C200" s="624"/>
      <c r="D200" s="624"/>
      <c r="E200" s="624"/>
      <c r="F200" s="624"/>
      <c r="G200" s="624"/>
      <c r="H200" s="625"/>
    </row>
    <row r="201" spans="1:9">
      <c r="A201" s="303" t="s">
        <v>2036</v>
      </c>
      <c r="B201" s="623" t="s">
        <v>2037</v>
      </c>
      <c r="C201" s="624"/>
      <c r="D201" s="624"/>
      <c r="E201" s="624"/>
      <c r="F201" s="624"/>
      <c r="G201" s="624"/>
      <c r="H201" s="625"/>
    </row>
    <row r="202" spans="1:9">
      <c r="A202" s="303" t="s">
        <v>2038</v>
      </c>
      <c r="B202" s="623" t="s">
        <v>2039</v>
      </c>
      <c r="C202" s="624"/>
      <c r="D202" s="624"/>
      <c r="E202" s="624"/>
      <c r="F202" s="624"/>
      <c r="G202" s="624"/>
      <c r="H202" s="625"/>
    </row>
    <row r="203" spans="1:9" s="9" customFormat="1">
      <c r="A203" s="303" t="s">
        <v>2228</v>
      </c>
      <c r="B203" s="662" t="s">
        <v>2229</v>
      </c>
      <c r="C203" s="663"/>
      <c r="D203" s="663"/>
      <c r="E203" s="663"/>
      <c r="F203" s="663"/>
      <c r="G203" s="663"/>
      <c r="H203" s="664"/>
      <c r="I203" s="8"/>
    </row>
    <row r="204" spans="1:9">
      <c r="A204" s="303" t="s">
        <v>2040</v>
      </c>
      <c r="B204" s="623" t="s">
        <v>2041</v>
      </c>
      <c r="C204" s="624"/>
      <c r="D204" s="624"/>
      <c r="E204" s="624"/>
      <c r="F204" s="624"/>
      <c r="G204" s="624"/>
      <c r="H204" s="625"/>
    </row>
    <row r="205" spans="1:9">
      <c r="A205" s="303" t="s">
        <v>2042</v>
      </c>
      <c r="B205" s="623" t="s">
        <v>2043</v>
      </c>
      <c r="C205" s="624"/>
      <c r="D205" s="624"/>
      <c r="E205" s="624"/>
      <c r="F205" s="624"/>
      <c r="G205" s="624"/>
      <c r="H205" s="625"/>
    </row>
    <row r="206" spans="1:9">
      <c r="A206" s="381" t="s">
        <v>2044</v>
      </c>
      <c r="B206" s="623" t="s">
        <v>2045</v>
      </c>
      <c r="C206" s="624"/>
      <c r="D206" s="624"/>
      <c r="E206" s="624"/>
      <c r="F206" s="624"/>
      <c r="G206" s="624"/>
      <c r="H206" s="625"/>
    </row>
    <row r="207" spans="1:9">
      <c r="A207" s="303" t="s">
        <v>2046</v>
      </c>
      <c r="B207" s="623" t="s">
        <v>2047</v>
      </c>
      <c r="C207" s="624"/>
      <c r="D207" s="624"/>
      <c r="E207" s="624"/>
      <c r="F207" s="624"/>
      <c r="G207" s="624"/>
      <c r="H207" s="625"/>
    </row>
    <row r="208" spans="1:9">
      <c r="A208" s="303" t="s">
        <v>2048</v>
      </c>
      <c r="B208" s="623" t="s">
        <v>2049</v>
      </c>
      <c r="C208" s="624"/>
      <c r="D208" s="624"/>
      <c r="E208" s="624"/>
      <c r="F208" s="624"/>
      <c r="G208" s="624"/>
      <c r="H208" s="625"/>
    </row>
    <row r="209" spans="1:8">
      <c r="A209" s="303" t="s">
        <v>2050</v>
      </c>
      <c r="B209" s="623" t="s">
        <v>2051</v>
      </c>
      <c r="C209" s="624"/>
      <c r="D209" s="624"/>
      <c r="E209" s="624"/>
      <c r="F209" s="624"/>
      <c r="G209" s="624"/>
      <c r="H209" s="625"/>
    </row>
    <row r="210" spans="1:8">
      <c r="A210" s="303" t="s">
        <v>2052</v>
      </c>
      <c r="B210" s="623" t="s">
        <v>2053</v>
      </c>
      <c r="C210" s="624"/>
      <c r="D210" s="624"/>
      <c r="E210" s="624"/>
      <c r="F210" s="624"/>
      <c r="G210" s="624"/>
      <c r="H210" s="625"/>
    </row>
    <row r="211" spans="1:8">
      <c r="A211" s="303" t="s">
        <v>2054</v>
      </c>
      <c r="B211" s="623" t="s">
        <v>2055</v>
      </c>
      <c r="C211" s="624"/>
      <c r="D211" s="624"/>
      <c r="E211" s="624"/>
      <c r="F211" s="624"/>
      <c r="G211" s="624"/>
      <c r="H211" s="625"/>
    </row>
    <row r="212" spans="1:8">
      <c r="A212" s="303" t="s">
        <v>2056</v>
      </c>
      <c r="B212" s="623" t="s">
        <v>2057</v>
      </c>
      <c r="C212" s="624"/>
      <c r="D212" s="624"/>
      <c r="E212" s="624"/>
      <c r="F212" s="624"/>
      <c r="G212" s="624"/>
      <c r="H212" s="625"/>
    </row>
    <row r="213" spans="1:8">
      <c r="A213" s="303" t="s">
        <v>2058</v>
      </c>
      <c r="B213" s="623" t="s">
        <v>2059</v>
      </c>
      <c r="C213" s="624"/>
      <c r="D213" s="624"/>
      <c r="E213" s="624"/>
      <c r="F213" s="624"/>
      <c r="G213" s="624"/>
      <c r="H213" s="625"/>
    </row>
    <row r="214" spans="1:8">
      <c r="A214" s="303" t="s">
        <v>2060</v>
      </c>
      <c r="B214" s="623" t="s">
        <v>2061</v>
      </c>
      <c r="C214" s="624"/>
      <c r="D214" s="624"/>
      <c r="E214" s="624"/>
      <c r="F214" s="624"/>
      <c r="G214" s="624"/>
      <c r="H214" s="625"/>
    </row>
    <row r="215" spans="1:8">
      <c r="A215" s="303" t="s">
        <v>2062</v>
      </c>
      <c r="B215" s="623" t="s">
        <v>2063</v>
      </c>
      <c r="C215" s="624"/>
      <c r="D215" s="624"/>
      <c r="E215" s="624"/>
      <c r="F215" s="624"/>
      <c r="G215" s="624"/>
      <c r="H215" s="625"/>
    </row>
    <row r="216" spans="1:8">
      <c r="A216" s="381" t="s">
        <v>2064</v>
      </c>
      <c r="B216" s="623" t="s">
        <v>2065</v>
      </c>
      <c r="C216" s="624"/>
      <c r="D216" s="624"/>
      <c r="E216" s="624"/>
      <c r="F216" s="624"/>
      <c r="G216" s="624"/>
      <c r="H216" s="625"/>
    </row>
    <row r="217" spans="1:8">
      <c r="A217" s="381" t="s">
        <v>2066</v>
      </c>
      <c r="B217" s="623" t="s">
        <v>2067</v>
      </c>
      <c r="C217" s="624"/>
      <c r="D217" s="624"/>
      <c r="E217" s="624"/>
      <c r="F217" s="624"/>
      <c r="G217" s="624"/>
      <c r="H217" s="625"/>
    </row>
    <row r="218" spans="1:8">
      <c r="A218" s="381" t="s">
        <v>2068</v>
      </c>
      <c r="B218" s="623" t="s">
        <v>2069</v>
      </c>
      <c r="C218" s="624"/>
      <c r="D218" s="624"/>
      <c r="E218" s="624"/>
      <c r="F218" s="624"/>
      <c r="G218" s="624"/>
      <c r="H218" s="625"/>
    </row>
    <row r="219" spans="1:8">
      <c r="A219" s="303" t="s">
        <v>2070</v>
      </c>
      <c r="B219" s="623" t="s">
        <v>2071</v>
      </c>
      <c r="C219" s="624"/>
      <c r="D219" s="624"/>
      <c r="E219" s="624"/>
      <c r="F219" s="624"/>
      <c r="G219" s="624"/>
      <c r="H219" s="625"/>
    </row>
    <row r="220" spans="1:8">
      <c r="A220" s="303" t="s">
        <v>2072</v>
      </c>
      <c r="B220" s="623" t="s">
        <v>2073</v>
      </c>
      <c r="C220" s="624"/>
      <c r="D220" s="624"/>
      <c r="E220" s="624"/>
      <c r="F220" s="624"/>
      <c r="G220" s="624"/>
      <c r="H220" s="625"/>
    </row>
    <row r="221" spans="1:8">
      <c r="A221" s="303" t="s">
        <v>2074</v>
      </c>
      <c r="B221" s="623" t="s">
        <v>2075</v>
      </c>
      <c r="C221" s="624"/>
      <c r="D221" s="624"/>
      <c r="E221" s="624"/>
      <c r="F221" s="624"/>
      <c r="G221" s="624"/>
      <c r="H221" s="625"/>
    </row>
    <row r="222" spans="1:8">
      <c r="A222" s="303" t="s">
        <v>2076</v>
      </c>
      <c r="B222" s="623" t="s">
        <v>2077</v>
      </c>
      <c r="C222" s="624"/>
      <c r="D222" s="624"/>
      <c r="E222" s="624"/>
      <c r="F222" s="624"/>
      <c r="G222" s="624"/>
      <c r="H222" s="625"/>
    </row>
    <row r="223" spans="1:8">
      <c r="A223" s="303" t="s">
        <v>2078</v>
      </c>
      <c r="B223" s="623" t="s">
        <v>2079</v>
      </c>
      <c r="C223" s="624"/>
      <c r="D223" s="624"/>
      <c r="E223" s="624"/>
      <c r="F223" s="624"/>
      <c r="G223" s="624"/>
      <c r="H223" s="625"/>
    </row>
    <row r="224" spans="1:8">
      <c r="A224" s="303" t="s">
        <v>2091</v>
      </c>
      <c r="B224" s="623" t="s">
        <v>2080</v>
      </c>
      <c r="C224" s="624"/>
      <c r="D224" s="624"/>
      <c r="E224" s="624"/>
      <c r="F224" s="624"/>
      <c r="G224" s="624"/>
      <c r="H224" s="625"/>
    </row>
    <row r="225" spans="1:9">
      <c r="A225" s="303" t="s">
        <v>2092</v>
      </c>
      <c r="B225" s="623" t="s">
        <v>2081</v>
      </c>
      <c r="C225" s="624"/>
      <c r="D225" s="624"/>
      <c r="E225" s="624"/>
      <c r="F225" s="624"/>
      <c r="G225" s="624"/>
      <c r="H225" s="625"/>
    </row>
    <row r="226" spans="1:9">
      <c r="A226" s="303" t="s">
        <v>2093</v>
      </c>
      <c r="B226" s="623" t="s">
        <v>2082</v>
      </c>
      <c r="C226" s="624"/>
      <c r="D226" s="624"/>
      <c r="E226" s="624"/>
      <c r="F226" s="624"/>
      <c r="G226" s="624"/>
      <c r="H226" s="625"/>
    </row>
    <row r="227" spans="1:9">
      <c r="A227" s="303" t="s">
        <v>2094</v>
      </c>
      <c r="B227" s="623" t="s">
        <v>2083</v>
      </c>
      <c r="C227" s="624"/>
      <c r="D227" s="624"/>
      <c r="E227" s="624"/>
      <c r="F227" s="624"/>
      <c r="G227" s="624"/>
      <c r="H227" s="625"/>
    </row>
    <row r="228" spans="1:9">
      <c r="A228" s="303" t="s">
        <v>2095</v>
      </c>
      <c r="B228" s="623" t="s">
        <v>2084</v>
      </c>
      <c r="C228" s="624"/>
      <c r="D228" s="624"/>
      <c r="E228" s="624"/>
      <c r="F228" s="624"/>
      <c r="G228" s="624"/>
      <c r="H228" s="625"/>
    </row>
    <row r="229" spans="1:9">
      <c r="A229" s="303" t="s">
        <v>2096</v>
      </c>
      <c r="B229" s="623" t="s">
        <v>2085</v>
      </c>
      <c r="C229" s="624"/>
      <c r="D229" s="624"/>
      <c r="E229" s="624"/>
      <c r="F229" s="624"/>
      <c r="G229" s="624"/>
      <c r="H229" s="625"/>
    </row>
    <row r="230" spans="1:9" s="9" customFormat="1">
      <c r="A230" s="303" t="s">
        <v>2218</v>
      </c>
      <c r="B230" s="650" t="s">
        <v>2219</v>
      </c>
      <c r="C230" s="651"/>
      <c r="D230" s="651"/>
      <c r="E230" s="651"/>
      <c r="F230" s="651"/>
      <c r="G230" s="651"/>
      <c r="H230" s="652"/>
      <c r="I230" s="8"/>
    </row>
    <row r="231" spans="1:9" s="9" customFormat="1">
      <c r="A231" s="303" t="s">
        <v>2220</v>
      </c>
      <c r="B231" s="650" t="s">
        <v>2221</v>
      </c>
      <c r="C231" s="651"/>
      <c r="D231" s="651"/>
      <c r="E231" s="651"/>
      <c r="F231" s="651"/>
      <c r="G231" s="651"/>
      <c r="H231" s="652"/>
      <c r="I231" s="8"/>
    </row>
    <row r="232" spans="1:9">
      <c r="A232" s="303" t="s">
        <v>2097</v>
      </c>
      <c r="B232" s="623" t="s">
        <v>2086</v>
      </c>
      <c r="C232" s="624"/>
      <c r="D232" s="624"/>
      <c r="E232" s="624"/>
      <c r="F232" s="624"/>
      <c r="G232" s="624"/>
      <c r="H232" s="625"/>
    </row>
    <row r="233" spans="1:9">
      <c r="A233" s="303" t="s">
        <v>2098</v>
      </c>
      <c r="B233" s="623" t="s">
        <v>2087</v>
      </c>
      <c r="C233" s="624"/>
      <c r="D233" s="624"/>
      <c r="E233" s="624"/>
      <c r="F233" s="624"/>
      <c r="G233" s="624"/>
      <c r="H233" s="625"/>
    </row>
    <row r="234" spans="1:9" s="9" customFormat="1">
      <c r="A234" s="301" t="s">
        <v>2365</v>
      </c>
      <c r="B234" s="656" t="s">
        <v>2366</v>
      </c>
      <c r="C234" s="657"/>
      <c r="D234" s="657"/>
      <c r="E234" s="657"/>
      <c r="F234" s="657"/>
      <c r="G234" s="657"/>
      <c r="H234" s="658"/>
      <c r="I234" s="8"/>
    </row>
    <row r="235" spans="1:9" s="9" customFormat="1">
      <c r="A235" s="301" t="s">
        <v>2367</v>
      </c>
      <c r="B235" s="656" t="s">
        <v>2368</v>
      </c>
      <c r="C235" s="657"/>
      <c r="D235" s="657"/>
      <c r="E235" s="657"/>
      <c r="F235" s="657"/>
      <c r="G235" s="657"/>
      <c r="H235" s="658"/>
      <c r="I235" s="8"/>
    </row>
    <row r="236" spans="1:9" s="9" customFormat="1">
      <c r="A236" s="303" t="s">
        <v>2222</v>
      </c>
      <c r="B236" s="653" t="s">
        <v>2223</v>
      </c>
      <c r="C236" s="654"/>
      <c r="D236" s="654"/>
      <c r="E236" s="654"/>
      <c r="F236" s="654"/>
      <c r="G236" s="654"/>
      <c r="H236" s="655"/>
      <c r="I236" s="8"/>
    </row>
    <row r="237" spans="1:9" s="9" customFormat="1">
      <c r="A237" s="301" t="s">
        <v>2363</v>
      </c>
      <c r="B237" s="659" t="s">
        <v>2364</v>
      </c>
      <c r="C237" s="660"/>
      <c r="D237" s="660"/>
      <c r="E237" s="660"/>
      <c r="F237" s="660"/>
      <c r="G237" s="660"/>
      <c r="H237" s="661"/>
      <c r="I237" s="8"/>
    </row>
    <row r="238" spans="1:9">
      <c r="A238" s="303" t="s">
        <v>2099</v>
      </c>
      <c r="B238" s="623" t="s">
        <v>2197</v>
      </c>
      <c r="C238" s="624"/>
      <c r="D238" s="624"/>
      <c r="E238" s="624"/>
      <c r="F238" s="624"/>
      <c r="G238" s="624"/>
      <c r="H238" s="625"/>
    </row>
    <row r="239" spans="1:9">
      <c r="A239" s="303" t="s">
        <v>2100</v>
      </c>
      <c r="B239" s="623" t="s">
        <v>2199</v>
      </c>
      <c r="C239" s="624"/>
      <c r="D239" s="624"/>
      <c r="E239" s="624"/>
      <c r="F239" s="624"/>
      <c r="G239" s="624"/>
      <c r="H239" s="625"/>
    </row>
    <row r="240" spans="1:9">
      <c r="A240" s="303" t="s">
        <v>2101</v>
      </c>
      <c r="B240" s="623" t="s">
        <v>2088</v>
      </c>
      <c r="C240" s="624"/>
      <c r="D240" s="624"/>
      <c r="E240" s="624"/>
      <c r="F240" s="624"/>
      <c r="G240" s="624"/>
      <c r="H240" s="625"/>
    </row>
    <row r="241" spans="1:9" s="9" customFormat="1">
      <c r="A241" s="303" t="s">
        <v>2234</v>
      </c>
      <c r="B241" s="650" t="s">
        <v>2235</v>
      </c>
      <c r="C241" s="651"/>
      <c r="D241" s="651"/>
      <c r="E241" s="651"/>
      <c r="F241" s="651"/>
      <c r="G241" s="651"/>
      <c r="H241" s="652"/>
      <c r="I241" s="8"/>
    </row>
    <row r="242" spans="1:9" s="9" customFormat="1">
      <c r="A242" s="303" t="s">
        <v>2236</v>
      </c>
      <c r="B242" s="650" t="s">
        <v>2237</v>
      </c>
      <c r="C242" s="651"/>
      <c r="D242" s="651"/>
      <c r="E242" s="651"/>
      <c r="F242" s="651"/>
      <c r="G242" s="651"/>
      <c r="H242" s="652"/>
      <c r="I242" s="8"/>
    </row>
    <row r="243" spans="1:9">
      <c r="A243" s="304" t="s">
        <v>2102</v>
      </c>
      <c r="B243" s="623" t="s">
        <v>2089</v>
      </c>
      <c r="C243" s="624"/>
      <c r="D243" s="624"/>
      <c r="E243" s="624"/>
      <c r="F243" s="624"/>
      <c r="G243" s="624"/>
      <c r="H243" s="625"/>
    </row>
    <row r="244" spans="1:9" s="9" customFormat="1">
      <c r="A244" s="304" t="s">
        <v>2289</v>
      </c>
      <c r="B244" s="626" t="s">
        <v>2290</v>
      </c>
      <c r="C244" s="627"/>
      <c r="D244" s="627"/>
      <c r="E244" s="627"/>
      <c r="F244" s="627"/>
      <c r="G244" s="627"/>
      <c r="H244" s="628"/>
      <c r="I244" s="8"/>
    </row>
    <row r="245" spans="1:9">
      <c r="A245" s="304" t="s">
        <v>2103</v>
      </c>
      <c r="B245" s="623" t="s">
        <v>2090</v>
      </c>
      <c r="C245" s="624"/>
      <c r="D245" s="624"/>
      <c r="E245" s="624"/>
      <c r="F245" s="624"/>
      <c r="G245" s="624"/>
      <c r="H245" s="625"/>
    </row>
    <row r="246" spans="1:9">
      <c r="A246" s="304" t="s">
        <v>2104</v>
      </c>
      <c r="B246" s="623" t="s">
        <v>2105</v>
      </c>
      <c r="C246" s="624"/>
      <c r="D246" s="624"/>
      <c r="E246" s="624"/>
      <c r="F246" s="624"/>
      <c r="G246" s="624"/>
      <c r="H246" s="625"/>
    </row>
    <row r="247" spans="1:9">
      <c r="A247" s="304" t="s">
        <v>2106</v>
      </c>
      <c r="B247" s="623" t="s">
        <v>2107</v>
      </c>
      <c r="C247" s="624"/>
      <c r="D247" s="624"/>
      <c r="E247" s="624"/>
      <c r="F247" s="624"/>
      <c r="G247" s="624"/>
      <c r="H247" s="625"/>
    </row>
    <row r="248" spans="1:9" s="9" customFormat="1">
      <c r="A248" s="304" t="s">
        <v>2291</v>
      </c>
      <c r="B248" s="626" t="s">
        <v>2292</v>
      </c>
      <c r="C248" s="627"/>
      <c r="D248" s="627"/>
      <c r="E248" s="627"/>
      <c r="F248" s="627"/>
      <c r="G248" s="627"/>
      <c r="H248" s="628"/>
      <c r="I248" s="8"/>
    </row>
    <row r="249" spans="1:9">
      <c r="A249" s="381" t="s">
        <v>2108</v>
      </c>
      <c r="B249" s="623" t="s">
        <v>2109</v>
      </c>
      <c r="C249" s="624"/>
      <c r="D249" s="624"/>
      <c r="E249" s="624"/>
      <c r="F249" s="624"/>
      <c r="G249" s="624"/>
      <c r="H249" s="625"/>
    </row>
    <row r="250" spans="1:9" s="9" customFormat="1">
      <c r="A250" s="381" t="s">
        <v>2293</v>
      </c>
      <c r="B250" s="626" t="s">
        <v>2294</v>
      </c>
      <c r="C250" s="627"/>
      <c r="D250" s="627"/>
      <c r="E250" s="627"/>
      <c r="F250" s="627"/>
      <c r="G250" s="627"/>
      <c r="H250" s="628"/>
      <c r="I250" s="8"/>
    </row>
    <row r="251" spans="1:9" s="9" customFormat="1">
      <c r="A251" s="381" t="s">
        <v>2295</v>
      </c>
      <c r="B251" s="626" t="s">
        <v>2296</v>
      </c>
      <c r="C251" s="627"/>
      <c r="D251" s="627"/>
      <c r="E251" s="627"/>
      <c r="F251" s="627"/>
      <c r="G251" s="627"/>
      <c r="H251" s="628"/>
      <c r="I251" s="8"/>
    </row>
    <row r="252" spans="1:9">
      <c r="A252" s="381" t="s">
        <v>2110</v>
      </c>
      <c r="B252" s="623" t="s">
        <v>2111</v>
      </c>
      <c r="C252" s="624"/>
      <c r="D252" s="624"/>
      <c r="E252" s="624"/>
      <c r="F252" s="624"/>
      <c r="G252" s="624"/>
      <c r="H252" s="625"/>
    </row>
    <row r="253" spans="1:9">
      <c r="A253" s="304" t="s">
        <v>2112</v>
      </c>
      <c r="B253" s="623" t="s">
        <v>2113</v>
      </c>
      <c r="C253" s="624"/>
      <c r="D253" s="624"/>
      <c r="E253" s="624"/>
      <c r="F253" s="624"/>
      <c r="G253" s="624"/>
      <c r="H253" s="625"/>
    </row>
    <row r="254" spans="1:9" s="9" customFormat="1">
      <c r="A254" s="304" t="s">
        <v>2297</v>
      </c>
      <c r="B254" s="626" t="s">
        <v>2298</v>
      </c>
      <c r="C254" s="627"/>
      <c r="D254" s="627"/>
      <c r="E254" s="627"/>
      <c r="F254" s="627"/>
      <c r="G254" s="627"/>
      <c r="H254" s="628"/>
      <c r="I254" s="8"/>
    </row>
    <row r="255" spans="1:9" s="9" customFormat="1">
      <c r="A255" s="381" t="s">
        <v>2270</v>
      </c>
      <c r="B255" s="626" t="s">
        <v>2273</v>
      </c>
      <c r="C255" s="627"/>
      <c r="D255" s="627"/>
      <c r="E255" s="627"/>
      <c r="F255" s="627"/>
      <c r="G255" s="627"/>
      <c r="H255" s="628"/>
      <c r="I255" s="8"/>
    </row>
    <row r="256" spans="1:9">
      <c r="A256" s="381" t="s">
        <v>2114</v>
      </c>
      <c r="B256" s="623" t="s">
        <v>2115</v>
      </c>
      <c r="C256" s="624"/>
      <c r="D256" s="624"/>
      <c r="E256" s="624"/>
      <c r="F256" s="624"/>
      <c r="G256" s="624"/>
      <c r="H256" s="625"/>
    </row>
    <row r="257" spans="1:9">
      <c r="A257" s="304" t="s">
        <v>2116</v>
      </c>
      <c r="B257" s="623" t="s">
        <v>2117</v>
      </c>
      <c r="C257" s="624"/>
      <c r="D257" s="624"/>
      <c r="E257" s="624"/>
      <c r="F257" s="624"/>
      <c r="G257" s="624"/>
      <c r="H257" s="625"/>
    </row>
    <row r="258" spans="1:9" s="9" customFormat="1">
      <c r="A258" s="304" t="s">
        <v>2283</v>
      </c>
      <c r="B258" s="626" t="s">
        <v>2284</v>
      </c>
      <c r="C258" s="627"/>
      <c r="D258" s="627"/>
      <c r="E258" s="627"/>
      <c r="F258" s="627"/>
      <c r="G258" s="627"/>
      <c r="H258" s="628"/>
      <c r="I258" s="8"/>
    </row>
    <row r="259" spans="1:9">
      <c r="A259" s="381" t="s">
        <v>2118</v>
      </c>
      <c r="B259" s="623" t="s">
        <v>2119</v>
      </c>
      <c r="C259" s="624"/>
      <c r="D259" s="624"/>
      <c r="E259" s="624"/>
      <c r="F259" s="624"/>
      <c r="G259" s="624"/>
      <c r="H259" s="625"/>
    </row>
    <row r="260" spans="1:9" s="9" customFormat="1">
      <c r="A260" s="381" t="s">
        <v>2285</v>
      </c>
      <c r="B260" s="626" t="s">
        <v>2286</v>
      </c>
      <c r="C260" s="627"/>
      <c r="D260" s="627"/>
      <c r="E260" s="627"/>
      <c r="F260" s="627"/>
      <c r="G260" s="627"/>
      <c r="H260" s="628"/>
      <c r="I260" s="8"/>
    </row>
    <row r="261" spans="1:9">
      <c r="A261" s="304" t="s">
        <v>2120</v>
      </c>
      <c r="B261" s="623" t="s">
        <v>2121</v>
      </c>
      <c r="C261" s="624"/>
      <c r="D261" s="624"/>
      <c r="E261" s="624"/>
      <c r="F261" s="624"/>
      <c r="G261" s="624"/>
      <c r="H261" s="625"/>
    </row>
    <row r="262" spans="1:9" s="9" customFormat="1">
      <c r="A262" s="304" t="s">
        <v>2287</v>
      </c>
      <c r="B262" s="626" t="s">
        <v>2288</v>
      </c>
      <c r="C262" s="627"/>
      <c r="D262" s="627"/>
      <c r="E262" s="627"/>
      <c r="F262" s="627"/>
      <c r="G262" s="627"/>
      <c r="H262" s="628"/>
      <c r="I262" s="8"/>
    </row>
    <row r="263" spans="1:9">
      <c r="A263" s="303" t="s">
        <v>2122</v>
      </c>
      <c r="B263" s="623" t="s">
        <v>2123</v>
      </c>
      <c r="C263" s="624"/>
      <c r="D263" s="624"/>
      <c r="E263" s="624"/>
      <c r="F263" s="624"/>
      <c r="G263" s="624"/>
      <c r="H263" s="625"/>
    </row>
    <row r="264" spans="1:9" s="9" customFormat="1">
      <c r="A264" s="303" t="s">
        <v>2281</v>
      </c>
      <c r="B264" s="626" t="s">
        <v>2282</v>
      </c>
      <c r="C264" s="627"/>
      <c r="D264" s="627"/>
      <c r="E264" s="627"/>
      <c r="F264" s="627"/>
      <c r="G264" s="627"/>
      <c r="H264" s="628"/>
      <c r="I264" s="8"/>
    </row>
    <row r="265" spans="1:9">
      <c r="A265" s="303" t="s">
        <v>2124</v>
      </c>
      <c r="B265" s="623" t="s">
        <v>2125</v>
      </c>
      <c r="C265" s="624"/>
      <c r="D265" s="624"/>
      <c r="E265" s="624"/>
      <c r="F265" s="624"/>
      <c r="G265" s="624"/>
      <c r="H265" s="625"/>
    </row>
    <row r="266" spans="1:9" s="387" customFormat="1">
      <c r="A266" s="293" t="s">
        <v>2375</v>
      </c>
      <c r="B266" s="635" t="s">
        <v>2378</v>
      </c>
      <c r="C266" s="636"/>
      <c r="D266" s="636"/>
      <c r="E266" s="636"/>
      <c r="F266" s="636"/>
      <c r="G266" s="636"/>
      <c r="H266" s="637"/>
      <c r="I266" s="386"/>
    </row>
    <row r="267" spans="1:9">
      <c r="A267" s="304" t="s">
        <v>2128</v>
      </c>
      <c r="B267" s="638" t="s">
        <v>2129</v>
      </c>
      <c r="C267" s="639"/>
      <c r="D267" s="639"/>
      <c r="E267" s="639"/>
      <c r="F267" s="639"/>
      <c r="G267" s="639"/>
      <c r="H267" s="640"/>
    </row>
    <row r="268" spans="1:9" s="387" customFormat="1">
      <c r="A268" s="293" t="s">
        <v>2376</v>
      </c>
      <c r="B268" s="635" t="s">
        <v>2379</v>
      </c>
      <c r="C268" s="636"/>
      <c r="D268" s="636"/>
      <c r="E268" s="636"/>
      <c r="F268" s="636"/>
      <c r="G268" s="636"/>
      <c r="H268" s="637"/>
      <c r="I268" s="386"/>
    </row>
    <row r="269" spans="1:9" s="387" customFormat="1">
      <c r="A269" s="293" t="s">
        <v>2377</v>
      </c>
      <c r="B269" s="641" t="s">
        <v>2380</v>
      </c>
      <c r="C269" s="642"/>
      <c r="D269" s="642"/>
      <c r="E269" s="642"/>
      <c r="F269" s="642"/>
      <c r="G269" s="642"/>
      <c r="H269" s="643"/>
      <c r="I269" s="386"/>
    </row>
    <row r="270" spans="1:9">
      <c r="A270" s="304" t="s">
        <v>2130</v>
      </c>
      <c r="B270" s="623" t="s">
        <v>2131</v>
      </c>
      <c r="C270" s="624"/>
      <c r="D270" s="624"/>
      <c r="E270" s="624"/>
      <c r="F270" s="624"/>
      <c r="G270" s="624"/>
      <c r="H270" s="625"/>
    </row>
    <row r="271" spans="1:9">
      <c r="A271" s="381" t="s">
        <v>2132</v>
      </c>
      <c r="B271" s="623" t="s">
        <v>2133</v>
      </c>
      <c r="C271" s="624"/>
      <c r="D271" s="624"/>
      <c r="E271" s="624"/>
      <c r="F271" s="624"/>
      <c r="G271" s="624"/>
      <c r="H271" s="625"/>
    </row>
    <row r="272" spans="1:9">
      <c r="A272" s="303" t="s">
        <v>2134</v>
      </c>
      <c r="B272" s="623" t="s">
        <v>2135</v>
      </c>
      <c r="C272" s="624"/>
      <c r="D272" s="624"/>
      <c r="E272" s="624"/>
      <c r="F272" s="624"/>
      <c r="G272" s="624"/>
      <c r="H272" s="625"/>
    </row>
    <row r="273" spans="1:9">
      <c r="A273" s="381" t="s">
        <v>2136</v>
      </c>
      <c r="B273" s="623" t="s">
        <v>2137</v>
      </c>
      <c r="C273" s="624"/>
      <c r="D273" s="624"/>
      <c r="E273" s="624"/>
      <c r="F273" s="624"/>
      <c r="G273" s="624"/>
      <c r="H273" s="625"/>
    </row>
    <row r="274" spans="1:9">
      <c r="A274" s="381" t="s">
        <v>2138</v>
      </c>
      <c r="B274" s="623" t="s">
        <v>2139</v>
      </c>
      <c r="C274" s="624"/>
      <c r="D274" s="624"/>
      <c r="E274" s="624"/>
      <c r="F274" s="624"/>
      <c r="G274" s="624"/>
      <c r="H274" s="625"/>
    </row>
    <row r="275" spans="1:9" s="9" customFormat="1">
      <c r="A275" s="381" t="s">
        <v>2268</v>
      </c>
      <c r="B275" s="626" t="s">
        <v>2269</v>
      </c>
      <c r="C275" s="627"/>
      <c r="D275" s="627"/>
      <c r="E275" s="627"/>
      <c r="F275" s="627"/>
      <c r="G275" s="627"/>
      <c r="H275" s="628"/>
      <c r="I275" s="8"/>
    </row>
    <row r="276" spans="1:9" s="9" customFormat="1">
      <c r="A276" s="381" t="s">
        <v>2271</v>
      </c>
      <c r="B276" s="626" t="s">
        <v>2272</v>
      </c>
      <c r="C276" s="627"/>
      <c r="D276" s="627"/>
      <c r="E276" s="627"/>
      <c r="F276" s="627"/>
      <c r="G276" s="627"/>
      <c r="H276" s="628"/>
      <c r="I276" s="8"/>
    </row>
    <row r="277" spans="1:9" s="9" customFormat="1">
      <c r="A277" s="381" t="s">
        <v>2274</v>
      </c>
      <c r="B277" s="626" t="s">
        <v>2275</v>
      </c>
      <c r="C277" s="627"/>
      <c r="D277" s="627"/>
      <c r="E277" s="627"/>
      <c r="F277" s="627"/>
      <c r="G277" s="627"/>
      <c r="H277" s="628"/>
      <c r="I277" s="8"/>
    </row>
    <row r="278" spans="1:9">
      <c r="A278" s="304" t="s">
        <v>2140</v>
      </c>
      <c r="B278" s="623" t="s">
        <v>2141</v>
      </c>
      <c r="C278" s="624"/>
      <c r="D278" s="624"/>
      <c r="E278" s="624"/>
      <c r="F278" s="624"/>
      <c r="G278" s="624"/>
      <c r="H278" s="625"/>
    </row>
    <row r="279" spans="1:9">
      <c r="A279" s="381" t="s">
        <v>2142</v>
      </c>
      <c r="B279" s="623" t="s">
        <v>2143</v>
      </c>
      <c r="C279" s="624"/>
      <c r="D279" s="624"/>
      <c r="E279" s="624"/>
      <c r="F279" s="624"/>
      <c r="G279" s="624"/>
      <c r="H279" s="625"/>
    </row>
    <row r="280" spans="1:9" s="9" customFormat="1">
      <c r="A280" s="381" t="s">
        <v>2276</v>
      </c>
      <c r="B280" s="626" t="s">
        <v>2277</v>
      </c>
      <c r="C280" s="627"/>
      <c r="D280" s="627"/>
      <c r="E280" s="627"/>
      <c r="F280" s="627"/>
      <c r="G280" s="627"/>
      <c r="H280" s="628"/>
      <c r="I280" s="8"/>
    </row>
    <row r="281" spans="1:9" s="9" customFormat="1">
      <c r="A281" s="381" t="s">
        <v>2278</v>
      </c>
      <c r="B281" s="626" t="s">
        <v>2279</v>
      </c>
      <c r="C281" s="627"/>
      <c r="D281" s="627"/>
      <c r="E281" s="627"/>
      <c r="F281" s="627"/>
      <c r="G281" s="627"/>
      <c r="H281" s="628"/>
      <c r="I281" s="8"/>
    </row>
    <row r="282" spans="1:9">
      <c r="A282" s="303" t="s">
        <v>2144</v>
      </c>
      <c r="B282" s="623" t="s">
        <v>2145</v>
      </c>
      <c r="C282" s="624"/>
      <c r="D282" s="624"/>
      <c r="E282" s="624"/>
      <c r="F282" s="624"/>
      <c r="G282" s="624"/>
      <c r="H282" s="625"/>
    </row>
    <row r="283" spans="1:9">
      <c r="A283" s="303" t="s">
        <v>2146</v>
      </c>
      <c r="B283" s="623" t="s">
        <v>2147</v>
      </c>
      <c r="C283" s="624"/>
      <c r="D283" s="624"/>
      <c r="E283" s="624"/>
      <c r="F283" s="624"/>
      <c r="G283" s="624"/>
      <c r="H283" s="625"/>
    </row>
    <row r="284" spans="1:9">
      <c r="A284" s="303" t="s">
        <v>2148</v>
      </c>
      <c r="B284" s="623" t="s">
        <v>2149</v>
      </c>
      <c r="C284" s="624"/>
      <c r="D284" s="624"/>
      <c r="E284" s="624"/>
      <c r="F284" s="624"/>
      <c r="G284" s="624"/>
      <c r="H284" s="625"/>
    </row>
    <row r="285" spans="1:9">
      <c r="A285" s="303" t="s">
        <v>2150</v>
      </c>
      <c r="B285" s="623" t="s">
        <v>2151</v>
      </c>
      <c r="C285" s="624"/>
      <c r="D285" s="624"/>
      <c r="E285" s="624"/>
      <c r="F285" s="624"/>
      <c r="G285" s="624"/>
      <c r="H285" s="625"/>
    </row>
    <row r="286" spans="1:9">
      <c r="A286" s="303" t="s">
        <v>2152</v>
      </c>
      <c r="B286" s="623" t="s">
        <v>2153</v>
      </c>
      <c r="C286" s="624"/>
      <c r="D286" s="624"/>
      <c r="E286" s="624"/>
      <c r="F286" s="624"/>
      <c r="G286" s="624"/>
      <c r="H286" s="625"/>
    </row>
    <row r="287" spans="1:9">
      <c r="A287" s="303" t="s">
        <v>2154</v>
      </c>
      <c r="B287" s="623" t="s">
        <v>2155</v>
      </c>
      <c r="C287" s="624"/>
      <c r="D287" s="624"/>
      <c r="E287" s="624"/>
      <c r="F287" s="624"/>
      <c r="G287" s="624"/>
      <c r="H287" s="625"/>
    </row>
    <row r="288" spans="1:9" s="9" customFormat="1">
      <c r="A288" s="303" t="s">
        <v>2266</v>
      </c>
      <c r="B288" s="626" t="s">
        <v>2267</v>
      </c>
      <c r="C288" s="627"/>
      <c r="D288" s="627"/>
      <c r="E288" s="627"/>
      <c r="F288" s="627"/>
      <c r="G288" s="627"/>
      <c r="H288" s="628"/>
      <c r="I288" s="8"/>
    </row>
    <row r="289" spans="1:9" s="9" customFormat="1">
      <c r="A289" s="303" t="s">
        <v>2252</v>
      </c>
      <c r="B289" s="626" t="s">
        <v>2253</v>
      </c>
      <c r="C289" s="627"/>
      <c r="D289" s="627"/>
      <c r="E289" s="627"/>
      <c r="F289" s="627"/>
      <c r="G289" s="627"/>
      <c r="H289" s="628"/>
      <c r="I289" s="8"/>
    </row>
    <row r="290" spans="1:9" s="9" customFormat="1">
      <c r="A290" s="303" t="s">
        <v>2254</v>
      </c>
      <c r="B290" s="626" t="s">
        <v>2255</v>
      </c>
      <c r="C290" s="627"/>
      <c r="D290" s="627"/>
      <c r="E290" s="627"/>
      <c r="F290" s="627"/>
      <c r="G290" s="627"/>
      <c r="H290" s="628"/>
      <c r="I290" s="8"/>
    </row>
    <row r="291" spans="1:9" s="9" customFormat="1">
      <c r="A291" s="303" t="s">
        <v>2256</v>
      </c>
      <c r="B291" s="626" t="s">
        <v>2257</v>
      </c>
      <c r="C291" s="627"/>
      <c r="D291" s="627"/>
      <c r="E291" s="627"/>
      <c r="F291" s="627"/>
      <c r="G291" s="627"/>
      <c r="H291" s="628"/>
      <c r="I291" s="8"/>
    </row>
    <row r="292" spans="1:9" s="9" customFormat="1">
      <c r="A292" s="303" t="s">
        <v>2258</v>
      </c>
      <c r="B292" s="626" t="s">
        <v>2259</v>
      </c>
      <c r="C292" s="627"/>
      <c r="D292" s="627"/>
      <c r="E292" s="627"/>
      <c r="F292" s="627"/>
      <c r="G292" s="627"/>
      <c r="H292" s="628"/>
      <c r="I292" s="8"/>
    </row>
    <row r="293" spans="1:9" s="9" customFormat="1">
      <c r="A293" s="303" t="s">
        <v>2260</v>
      </c>
      <c r="B293" s="626" t="s">
        <v>2261</v>
      </c>
      <c r="C293" s="627"/>
      <c r="D293" s="627"/>
      <c r="E293" s="627"/>
      <c r="F293" s="627"/>
      <c r="G293" s="627"/>
      <c r="H293" s="628"/>
      <c r="I293" s="8"/>
    </row>
    <row r="294" spans="1:9" s="9" customFormat="1">
      <c r="A294" s="303" t="s">
        <v>2262</v>
      </c>
      <c r="B294" s="626" t="s">
        <v>2263</v>
      </c>
      <c r="C294" s="627"/>
      <c r="D294" s="627"/>
      <c r="E294" s="627"/>
      <c r="F294" s="627"/>
      <c r="G294" s="627"/>
      <c r="H294" s="628"/>
      <c r="I294" s="8"/>
    </row>
    <row r="295" spans="1:9" s="9" customFormat="1">
      <c r="A295" s="303" t="s">
        <v>2264</v>
      </c>
      <c r="B295" s="626" t="s">
        <v>2265</v>
      </c>
      <c r="C295" s="627"/>
      <c r="D295" s="627"/>
      <c r="E295" s="627"/>
      <c r="F295" s="627"/>
      <c r="G295" s="627"/>
      <c r="H295" s="628"/>
      <c r="I295" s="8"/>
    </row>
    <row r="296" spans="1:9" s="9" customFormat="1">
      <c r="A296" s="303" t="s">
        <v>2240</v>
      </c>
      <c r="B296" s="626" t="s">
        <v>2241</v>
      </c>
      <c r="C296" s="627"/>
      <c r="D296" s="627"/>
      <c r="E296" s="627"/>
      <c r="F296" s="627"/>
      <c r="G296" s="627"/>
      <c r="H296" s="628"/>
      <c r="I296" s="8"/>
    </row>
    <row r="297" spans="1:9" s="9" customFormat="1">
      <c r="A297" s="303" t="s">
        <v>2242</v>
      </c>
      <c r="B297" s="626" t="s">
        <v>2243</v>
      </c>
      <c r="C297" s="627"/>
      <c r="D297" s="627"/>
      <c r="E297" s="627"/>
      <c r="F297" s="627"/>
      <c r="G297" s="627"/>
      <c r="H297" s="628"/>
      <c r="I297" s="8"/>
    </row>
    <row r="298" spans="1:9" s="9" customFormat="1">
      <c r="A298" s="303" t="s">
        <v>2244</v>
      </c>
      <c r="B298" s="626" t="s">
        <v>2245</v>
      </c>
      <c r="C298" s="627"/>
      <c r="D298" s="627"/>
      <c r="E298" s="627"/>
      <c r="F298" s="627"/>
      <c r="G298" s="627"/>
      <c r="H298" s="628"/>
      <c r="I298" s="8"/>
    </row>
    <row r="299" spans="1:9">
      <c r="A299" s="381" t="s">
        <v>2156</v>
      </c>
      <c r="B299" s="623" t="s">
        <v>2157</v>
      </c>
      <c r="C299" s="624"/>
      <c r="D299" s="624"/>
      <c r="E299" s="624"/>
      <c r="F299" s="624"/>
      <c r="G299" s="624"/>
      <c r="H299" s="625"/>
    </row>
    <row r="300" spans="1:9" s="9" customFormat="1">
      <c r="A300" s="303" t="s">
        <v>2246</v>
      </c>
      <c r="B300" s="626" t="s">
        <v>2247</v>
      </c>
      <c r="C300" s="627"/>
      <c r="D300" s="627"/>
      <c r="E300" s="627"/>
      <c r="F300" s="627"/>
      <c r="G300" s="627"/>
      <c r="H300" s="628"/>
      <c r="I300" s="8"/>
    </row>
    <row r="301" spans="1:9" s="9" customFormat="1">
      <c r="A301" s="303" t="s">
        <v>2248</v>
      </c>
      <c r="B301" s="626" t="s">
        <v>2250</v>
      </c>
      <c r="C301" s="627"/>
      <c r="D301" s="627"/>
      <c r="E301" s="627"/>
      <c r="F301" s="627"/>
      <c r="G301" s="627"/>
      <c r="H301" s="628"/>
      <c r="I301" s="8"/>
    </row>
    <row r="302" spans="1:9" s="9" customFormat="1">
      <c r="A302" s="303" t="s">
        <v>2249</v>
      </c>
      <c r="B302" s="626" t="s">
        <v>2251</v>
      </c>
      <c r="C302" s="627"/>
      <c r="D302" s="627"/>
      <c r="E302" s="627"/>
      <c r="F302" s="627"/>
      <c r="G302" s="627"/>
      <c r="H302" s="628"/>
      <c r="I302" s="8"/>
    </row>
    <row r="303" spans="1:9">
      <c r="A303" s="304" t="s">
        <v>2158</v>
      </c>
      <c r="B303" s="623" t="s">
        <v>2159</v>
      </c>
      <c r="C303" s="624"/>
      <c r="D303" s="624"/>
      <c r="E303" s="624"/>
      <c r="F303" s="624"/>
      <c r="G303" s="624"/>
      <c r="H303" s="625"/>
    </row>
    <row r="304" spans="1:9">
      <c r="A304" s="294" t="s">
        <v>2160</v>
      </c>
      <c r="B304" s="623" t="s">
        <v>2161</v>
      </c>
      <c r="C304" s="624"/>
      <c r="D304" s="624"/>
      <c r="E304" s="624"/>
      <c r="F304" s="624"/>
      <c r="G304" s="624"/>
      <c r="H304" s="625"/>
    </row>
    <row r="305" spans="1:9" s="9" customFormat="1">
      <c r="A305" s="294" t="s">
        <v>2238</v>
      </c>
      <c r="B305" s="647" t="s">
        <v>2239</v>
      </c>
      <c r="C305" s="648"/>
      <c r="D305" s="648"/>
      <c r="E305" s="648"/>
      <c r="F305" s="648"/>
      <c r="G305" s="648"/>
      <c r="H305" s="649"/>
      <c r="I305" s="8"/>
    </row>
    <row r="306" spans="1:9">
      <c r="A306" s="304" t="s">
        <v>2162</v>
      </c>
      <c r="B306" s="623" t="s">
        <v>2163</v>
      </c>
      <c r="C306" s="624"/>
      <c r="D306" s="624"/>
      <c r="E306" s="624"/>
      <c r="F306" s="624"/>
      <c r="G306" s="624"/>
      <c r="H306" s="625"/>
    </row>
    <row r="307" spans="1:9">
      <c r="A307" s="304" t="s">
        <v>2164</v>
      </c>
      <c r="B307" s="623" t="s">
        <v>2165</v>
      </c>
      <c r="C307" s="624"/>
      <c r="D307" s="624"/>
      <c r="E307" s="624"/>
      <c r="F307" s="624"/>
      <c r="G307" s="624"/>
      <c r="H307" s="625"/>
    </row>
    <row r="308" spans="1:9">
      <c r="A308" s="303" t="s">
        <v>2166</v>
      </c>
      <c r="B308" s="623" t="s">
        <v>2167</v>
      </c>
      <c r="C308" s="624"/>
      <c r="D308" s="624"/>
      <c r="E308" s="624"/>
      <c r="F308" s="624"/>
      <c r="G308" s="624"/>
      <c r="H308" s="625"/>
    </row>
    <row r="309" spans="1:9">
      <c r="A309" s="303" t="s">
        <v>2168</v>
      </c>
      <c r="B309" s="623" t="s">
        <v>2169</v>
      </c>
      <c r="C309" s="624"/>
      <c r="D309" s="624"/>
      <c r="E309" s="624"/>
      <c r="F309" s="624"/>
      <c r="G309" s="624"/>
      <c r="H309" s="625"/>
    </row>
    <row r="310" spans="1:9">
      <c r="A310" s="381" t="s">
        <v>2170</v>
      </c>
      <c r="B310" s="623" t="s">
        <v>2171</v>
      </c>
      <c r="C310" s="624"/>
      <c r="D310" s="624"/>
      <c r="E310" s="624"/>
      <c r="F310" s="624"/>
      <c r="G310" s="624"/>
      <c r="H310" s="625"/>
    </row>
    <row r="311" spans="1:9">
      <c r="A311" s="304" t="s">
        <v>1669</v>
      </c>
      <c r="B311" s="623" t="s">
        <v>2172</v>
      </c>
      <c r="C311" s="624"/>
      <c r="D311" s="624"/>
      <c r="E311" s="624"/>
      <c r="F311" s="624"/>
      <c r="G311" s="624"/>
      <c r="H311" s="625"/>
    </row>
    <row r="312" spans="1:9">
      <c r="A312" s="304" t="s">
        <v>1670</v>
      </c>
      <c r="B312" s="623" t="s">
        <v>1683</v>
      </c>
      <c r="C312" s="624"/>
      <c r="D312" s="624"/>
      <c r="E312" s="624"/>
      <c r="F312" s="624"/>
      <c r="G312" s="624"/>
      <c r="H312" s="625"/>
    </row>
    <row r="313" spans="1:9">
      <c r="A313" s="304" t="s">
        <v>1671</v>
      </c>
      <c r="B313" s="623" t="s">
        <v>2173</v>
      </c>
      <c r="C313" s="624"/>
      <c r="D313" s="624"/>
      <c r="E313" s="624"/>
      <c r="F313" s="624"/>
      <c r="G313" s="624"/>
      <c r="H313" s="625"/>
    </row>
    <row r="314" spans="1:9">
      <c r="A314" s="304" t="s">
        <v>1672</v>
      </c>
      <c r="B314" s="623" t="s">
        <v>1685</v>
      </c>
      <c r="C314" s="624"/>
      <c r="D314" s="624"/>
      <c r="E314" s="624"/>
      <c r="F314" s="624"/>
      <c r="G314" s="624"/>
      <c r="H314" s="625"/>
    </row>
    <row r="315" spans="1:9">
      <c r="A315" s="305" t="s">
        <v>1673</v>
      </c>
      <c r="B315" s="623" t="s">
        <v>1686</v>
      </c>
      <c r="C315" s="624"/>
      <c r="D315" s="624"/>
      <c r="E315" s="624"/>
      <c r="F315" s="624"/>
      <c r="G315" s="624"/>
      <c r="H315" s="625"/>
    </row>
    <row r="316" spans="1:9">
      <c r="A316" s="304" t="s">
        <v>1689</v>
      </c>
      <c r="B316" s="644" t="s">
        <v>1710</v>
      </c>
      <c r="C316" s="645"/>
      <c r="D316" s="645"/>
      <c r="E316" s="645"/>
      <c r="F316" s="645"/>
      <c r="G316" s="645"/>
      <c r="H316" s="646"/>
    </row>
  </sheetData>
  <mergeCells count="314">
    <mergeCell ref="C1:J1"/>
    <mergeCell ref="C2:J2"/>
    <mergeCell ref="C3:J3"/>
    <mergeCell ref="C4:J4"/>
    <mergeCell ref="C5:J5"/>
    <mergeCell ref="B142:H142"/>
    <mergeCell ref="B143:H143"/>
    <mergeCell ref="B134:H134"/>
    <mergeCell ref="B135:H135"/>
    <mergeCell ref="B25:H25"/>
    <mergeCell ref="B34:H34"/>
    <mergeCell ref="B35:H35"/>
    <mergeCell ref="B36:H36"/>
    <mergeCell ref="B37:H37"/>
    <mergeCell ref="B38:H38"/>
    <mergeCell ref="B31:H31"/>
    <mergeCell ref="B32:H32"/>
    <mergeCell ref="B33:H33"/>
    <mergeCell ref="B30:H30"/>
    <mergeCell ref="B39:H39"/>
    <mergeCell ref="B51:H51"/>
    <mergeCell ref="B52:H52"/>
    <mergeCell ref="B53:H53"/>
    <mergeCell ref="B40:H40"/>
    <mergeCell ref="B7:H7"/>
    <mergeCell ref="B8:H8"/>
    <mergeCell ref="B9:H9"/>
    <mergeCell ref="B10:H10"/>
    <mergeCell ref="B26:H26"/>
    <mergeCell ref="B27:H27"/>
    <mergeCell ref="B28:H28"/>
    <mergeCell ref="B29:H29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41:H41"/>
    <mergeCell ref="B42:H42"/>
    <mergeCell ref="B43:H43"/>
    <mergeCell ref="B44:H44"/>
    <mergeCell ref="B54:H54"/>
    <mergeCell ref="B55:H55"/>
    <mergeCell ref="B45:H45"/>
    <mergeCell ref="B46:H46"/>
    <mergeCell ref="B47:H47"/>
    <mergeCell ref="B48:H48"/>
    <mergeCell ref="B49:H49"/>
    <mergeCell ref="B50:H50"/>
    <mergeCell ref="B61:H61"/>
    <mergeCell ref="B62:H62"/>
    <mergeCell ref="B63:H63"/>
    <mergeCell ref="B64:H64"/>
    <mergeCell ref="B66:H66"/>
    <mergeCell ref="B56:H56"/>
    <mergeCell ref="B57:H57"/>
    <mergeCell ref="B58:H58"/>
    <mergeCell ref="B59:H59"/>
    <mergeCell ref="B60:H60"/>
    <mergeCell ref="B67:H67"/>
    <mergeCell ref="B69:H69"/>
    <mergeCell ref="B70:H70"/>
    <mergeCell ref="B72:H72"/>
    <mergeCell ref="B73:H73"/>
    <mergeCell ref="B68:H68"/>
    <mergeCell ref="B71:H71"/>
    <mergeCell ref="B74:H74"/>
    <mergeCell ref="B77:H77"/>
    <mergeCell ref="B90:H90"/>
    <mergeCell ref="B75:H75"/>
    <mergeCell ref="B76:H76"/>
    <mergeCell ref="B78:H78"/>
    <mergeCell ref="B79:H79"/>
    <mergeCell ref="B81:H81"/>
    <mergeCell ref="B80:H80"/>
    <mergeCell ref="B96:H96"/>
    <mergeCell ref="B82:H82"/>
    <mergeCell ref="B84:H84"/>
    <mergeCell ref="B85:H85"/>
    <mergeCell ref="B87:H87"/>
    <mergeCell ref="B88:H88"/>
    <mergeCell ref="B83:H83"/>
    <mergeCell ref="B86:H86"/>
    <mergeCell ref="B89:H89"/>
    <mergeCell ref="B92:H92"/>
    <mergeCell ref="B95:H95"/>
    <mergeCell ref="B91:H91"/>
    <mergeCell ref="B93:H93"/>
    <mergeCell ref="B94:H94"/>
    <mergeCell ref="B144:H144"/>
    <mergeCell ref="B98:H98"/>
    <mergeCell ref="B101:H101"/>
    <mergeCell ref="B97:H97"/>
    <mergeCell ref="B99:H99"/>
    <mergeCell ref="B100:H100"/>
    <mergeCell ref="B102:H102"/>
    <mergeCell ref="B103:H103"/>
    <mergeCell ref="B129:H129"/>
    <mergeCell ref="B130:H130"/>
    <mergeCell ref="B119:H119"/>
    <mergeCell ref="B120:H120"/>
    <mergeCell ref="B121:H121"/>
    <mergeCell ref="B122:H122"/>
    <mergeCell ref="B123:H123"/>
    <mergeCell ref="B112:H112"/>
    <mergeCell ref="B114:H114"/>
    <mergeCell ref="B115:H115"/>
    <mergeCell ref="B117:H117"/>
    <mergeCell ref="B118:H118"/>
    <mergeCell ref="B137:H137"/>
    <mergeCell ref="B138:H138"/>
    <mergeCell ref="B139:H139"/>
    <mergeCell ref="B140:H140"/>
    <mergeCell ref="B141:H141"/>
    <mergeCell ref="B131:H131"/>
    <mergeCell ref="B132:H132"/>
    <mergeCell ref="B133:H133"/>
    <mergeCell ref="B124:H124"/>
    <mergeCell ref="B125:H125"/>
    <mergeCell ref="B126:H126"/>
    <mergeCell ref="B127:H127"/>
    <mergeCell ref="B128:H128"/>
    <mergeCell ref="B136:H136"/>
    <mergeCell ref="B149:H149"/>
    <mergeCell ref="B150:H150"/>
    <mergeCell ref="B151:H151"/>
    <mergeCell ref="B152:H152"/>
    <mergeCell ref="B153:H153"/>
    <mergeCell ref="B145:H145"/>
    <mergeCell ref="B146:H146"/>
    <mergeCell ref="B147:H147"/>
    <mergeCell ref="B148:H148"/>
    <mergeCell ref="B159:H159"/>
    <mergeCell ref="B160:H160"/>
    <mergeCell ref="B161:H161"/>
    <mergeCell ref="B162:H162"/>
    <mergeCell ref="B163:H163"/>
    <mergeCell ref="B154:H154"/>
    <mergeCell ref="B155:H155"/>
    <mergeCell ref="B156:H156"/>
    <mergeCell ref="B157:H157"/>
    <mergeCell ref="B158:H158"/>
    <mergeCell ref="B169:H169"/>
    <mergeCell ref="B170:H170"/>
    <mergeCell ref="B171:H171"/>
    <mergeCell ref="B172:H172"/>
    <mergeCell ref="B173:H173"/>
    <mergeCell ref="B164:H164"/>
    <mergeCell ref="B165:H165"/>
    <mergeCell ref="B166:H166"/>
    <mergeCell ref="B167:H167"/>
    <mergeCell ref="B168:H168"/>
    <mergeCell ref="B179:H179"/>
    <mergeCell ref="B180:H180"/>
    <mergeCell ref="B181:H181"/>
    <mergeCell ref="B182:H182"/>
    <mergeCell ref="B184:H184"/>
    <mergeCell ref="B174:H174"/>
    <mergeCell ref="B175:H175"/>
    <mergeCell ref="B176:H176"/>
    <mergeCell ref="B177:H177"/>
    <mergeCell ref="B178:H178"/>
    <mergeCell ref="B183:H183"/>
    <mergeCell ref="B194:H194"/>
    <mergeCell ref="B195:H195"/>
    <mergeCell ref="B196:H196"/>
    <mergeCell ref="B197:H197"/>
    <mergeCell ref="B190:H190"/>
    <mergeCell ref="B191:H191"/>
    <mergeCell ref="B192:H192"/>
    <mergeCell ref="B193:H193"/>
    <mergeCell ref="B185:H185"/>
    <mergeCell ref="B188:H188"/>
    <mergeCell ref="B189:H189"/>
    <mergeCell ref="B186:H186"/>
    <mergeCell ref="B187:H187"/>
    <mergeCell ref="B205:H205"/>
    <mergeCell ref="B206:H206"/>
    <mergeCell ref="B207:H207"/>
    <mergeCell ref="B208:H208"/>
    <mergeCell ref="B209:H209"/>
    <mergeCell ref="B198:H198"/>
    <mergeCell ref="B200:H200"/>
    <mergeCell ref="B201:H201"/>
    <mergeCell ref="B202:H202"/>
    <mergeCell ref="B204:H204"/>
    <mergeCell ref="B199:H199"/>
    <mergeCell ref="B203:H203"/>
    <mergeCell ref="B215:H215"/>
    <mergeCell ref="B216:H216"/>
    <mergeCell ref="B217:H217"/>
    <mergeCell ref="B218:H218"/>
    <mergeCell ref="B210:H210"/>
    <mergeCell ref="B211:H211"/>
    <mergeCell ref="B212:H212"/>
    <mergeCell ref="B213:H213"/>
    <mergeCell ref="B214:H214"/>
    <mergeCell ref="B238:H238"/>
    <mergeCell ref="B239:H239"/>
    <mergeCell ref="B240:H240"/>
    <mergeCell ref="B243:H243"/>
    <mergeCell ref="B245:H245"/>
    <mergeCell ref="B229:H229"/>
    <mergeCell ref="B232:H232"/>
    <mergeCell ref="B233:H233"/>
    <mergeCell ref="B230:H230"/>
    <mergeCell ref="B231:H231"/>
    <mergeCell ref="B236:H236"/>
    <mergeCell ref="B234:H234"/>
    <mergeCell ref="B235:H235"/>
    <mergeCell ref="B237:H237"/>
    <mergeCell ref="B241:H241"/>
    <mergeCell ref="B242:H242"/>
    <mergeCell ref="B244:H244"/>
    <mergeCell ref="B224:H224"/>
    <mergeCell ref="B225:H225"/>
    <mergeCell ref="B226:H226"/>
    <mergeCell ref="B227:H227"/>
    <mergeCell ref="B228:H228"/>
    <mergeCell ref="B219:H219"/>
    <mergeCell ref="B220:H220"/>
    <mergeCell ref="B221:H221"/>
    <mergeCell ref="B222:H222"/>
    <mergeCell ref="B223:H223"/>
    <mergeCell ref="B316:H316"/>
    <mergeCell ref="B307:H307"/>
    <mergeCell ref="B308:H308"/>
    <mergeCell ref="B309:H309"/>
    <mergeCell ref="B310:H310"/>
    <mergeCell ref="B311:H311"/>
    <mergeCell ref="B287:H287"/>
    <mergeCell ref="B299:H299"/>
    <mergeCell ref="B303:H303"/>
    <mergeCell ref="B304:H304"/>
    <mergeCell ref="B306:H306"/>
    <mergeCell ref="B312:H312"/>
    <mergeCell ref="B313:H313"/>
    <mergeCell ref="B314:H314"/>
    <mergeCell ref="B315:H315"/>
    <mergeCell ref="B288:H288"/>
    <mergeCell ref="B305:H305"/>
    <mergeCell ref="B302:H302"/>
    <mergeCell ref="B301:H301"/>
    <mergeCell ref="B300:H300"/>
    <mergeCell ref="B298:H298"/>
    <mergeCell ref="B297:H297"/>
    <mergeCell ref="B296:H296"/>
    <mergeCell ref="B295:H295"/>
    <mergeCell ref="B253:H253"/>
    <mergeCell ref="B254:H254"/>
    <mergeCell ref="B265:H265"/>
    <mergeCell ref="B266:H266"/>
    <mergeCell ref="B267:H267"/>
    <mergeCell ref="B270:H270"/>
    <mergeCell ref="B271:H271"/>
    <mergeCell ref="B256:H256"/>
    <mergeCell ref="B257:H257"/>
    <mergeCell ref="B259:H259"/>
    <mergeCell ref="B261:H261"/>
    <mergeCell ref="B263:H263"/>
    <mergeCell ref="B268:H268"/>
    <mergeCell ref="B269:H269"/>
    <mergeCell ref="B285:H285"/>
    <mergeCell ref="B286:H286"/>
    <mergeCell ref="B272:H272"/>
    <mergeCell ref="B273:H273"/>
    <mergeCell ref="B274:H274"/>
    <mergeCell ref="B278:H278"/>
    <mergeCell ref="B279:H279"/>
    <mergeCell ref="B276:H276"/>
    <mergeCell ref="B277:H277"/>
    <mergeCell ref="B104:H104"/>
    <mergeCell ref="B107:H107"/>
    <mergeCell ref="B110:H110"/>
    <mergeCell ref="B113:H113"/>
    <mergeCell ref="B116:H116"/>
    <mergeCell ref="B105:H105"/>
    <mergeCell ref="B106:H106"/>
    <mergeCell ref="B108:H108"/>
    <mergeCell ref="B109:H109"/>
    <mergeCell ref="B111:H111"/>
    <mergeCell ref="B246:H246"/>
    <mergeCell ref="B247:H247"/>
    <mergeCell ref="B249:H249"/>
    <mergeCell ref="B294:H294"/>
    <mergeCell ref="B293:H293"/>
    <mergeCell ref="B292:H292"/>
    <mergeCell ref="B291:H291"/>
    <mergeCell ref="B290:H290"/>
    <mergeCell ref="B289:H289"/>
    <mergeCell ref="B281:H281"/>
    <mergeCell ref="B280:H280"/>
    <mergeCell ref="B255:H255"/>
    <mergeCell ref="B258:H258"/>
    <mergeCell ref="B260:H260"/>
    <mergeCell ref="B262:H262"/>
    <mergeCell ref="B264:H264"/>
    <mergeCell ref="B275:H275"/>
    <mergeCell ref="B248:H248"/>
    <mergeCell ref="B250:H250"/>
    <mergeCell ref="B251:H251"/>
    <mergeCell ref="B252:H252"/>
    <mergeCell ref="B282:H282"/>
    <mergeCell ref="B283:H283"/>
    <mergeCell ref="B284:H284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4"/>
  <sheetViews>
    <sheetView zoomScaleSheetLayoutView="100" workbookViewId="0">
      <selection activeCell="W20" sqref="W20"/>
    </sheetView>
  </sheetViews>
  <sheetFormatPr defaultRowHeight="12.75"/>
  <cols>
    <col min="1" max="1" width="21.5703125" style="26" customWidth="1"/>
    <col min="2" max="2" width="9.140625" style="26"/>
    <col min="3" max="3" width="12.5703125" style="26" customWidth="1"/>
    <col min="4" max="4" width="8" style="26" customWidth="1"/>
    <col min="5" max="5" width="5.85546875" style="25" customWidth="1"/>
    <col min="6" max="7" width="6.28515625" style="25" customWidth="1"/>
    <col min="8" max="8" width="6" style="25" customWidth="1"/>
    <col min="9" max="9" width="5.85546875" style="25" customWidth="1"/>
    <col min="10" max="10" width="6" style="25" customWidth="1"/>
    <col min="11" max="11" width="6.7109375" style="25" customWidth="1"/>
    <col min="12" max="12" width="6.42578125" style="25" customWidth="1"/>
    <col min="13" max="13" width="5.85546875" style="26" customWidth="1"/>
    <col min="14" max="14" width="6.28515625" style="26" customWidth="1"/>
    <col min="15" max="15" width="6.7109375" style="26" customWidth="1"/>
    <col min="16" max="16" width="5.7109375" style="18" customWidth="1"/>
    <col min="17" max="18" width="6.7109375" style="18" customWidth="1"/>
    <col min="19" max="16384" width="9.140625" style="18"/>
  </cols>
  <sheetData>
    <row r="1" spans="1:23" s="14" customFormat="1" ht="15.75">
      <c r="A1" s="134"/>
      <c r="B1" s="135" t="s">
        <v>123</v>
      </c>
      <c r="C1" s="126" t="str">
        <f>'Kadar.ode.'!C1</f>
        <v>Специјална болница за неспецифичне плућне болести "Сокобања" - Сокобања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2"/>
      <c r="O1" s="16"/>
      <c r="P1" s="16"/>
      <c r="Q1" s="16"/>
      <c r="R1" s="30"/>
      <c r="S1" s="16"/>
      <c r="T1" s="30"/>
      <c r="W1" s="17"/>
    </row>
    <row r="2" spans="1:23" s="14" customFormat="1" ht="15.75">
      <c r="A2" s="134"/>
      <c r="B2" s="135" t="s">
        <v>124</v>
      </c>
      <c r="C2" s="126">
        <f>'Kadar.ode.'!C2</f>
        <v>7248261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2"/>
      <c r="O2" s="16"/>
      <c r="P2" s="16"/>
      <c r="Q2" s="16"/>
      <c r="R2" s="30"/>
      <c r="S2" s="16"/>
      <c r="T2" s="30"/>
      <c r="W2" s="17"/>
    </row>
    <row r="3" spans="1:23" s="14" customFormat="1" ht="15.75">
      <c r="A3" s="134"/>
      <c r="B3" s="135" t="s">
        <v>125</v>
      </c>
      <c r="C3" s="471">
        <f>'Kadar.ode.'!C3</f>
        <v>44927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2"/>
      <c r="O3" s="16"/>
      <c r="P3" s="16"/>
      <c r="Q3" s="16"/>
      <c r="R3" s="30"/>
      <c r="S3" s="16"/>
      <c r="T3" s="30"/>
      <c r="W3" s="17"/>
    </row>
    <row r="4" spans="1:23" s="14" customFormat="1" ht="15.75">
      <c r="A4" s="134"/>
      <c r="B4" s="135" t="s">
        <v>1625</v>
      </c>
      <c r="C4" s="127" t="s">
        <v>177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3"/>
      <c r="O4" s="16"/>
      <c r="P4" s="16"/>
      <c r="Q4" s="16"/>
      <c r="R4" s="30"/>
      <c r="S4" s="16"/>
      <c r="T4" s="30"/>
      <c r="W4" s="17"/>
    </row>
    <row r="5" spans="1:23" s="14" customFormat="1" ht="10.5" customHeight="1">
      <c r="A5" s="48"/>
      <c r="C5" s="80"/>
      <c r="F5" s="27"/>
      <c r="G5" s="27"/>
      <c r="H5" s="27"/>
      <c r="I5" s="27"/>
      <c r="J5" s="27"/>
      <c r="K5" s="27"/>
      <c r="L5" s="27"/>
      <c r="M5" s="27"/>
      <c r="O5" s="16"/>
      <c r="P5" s="16"/>
      <c r="Q5" s="16"/>
      <c r="R5" s="30"/>
      <c r="S5" s="16"/>
      <c r="T5" s="30"/>
      <c r="W5" s="17"/>
    </row>
    <row r="6" spans="1:23" ht="55.5" customHeight="1">
      <c r="A6" s="526" t="s">
        <v>48</v>
      </c>
      <c r="B6" s="525" t="s">
        <v>131</v>
      </c>
      <c r="C6" s="525" t="s">
        <v>26</v>
      </c>
      <c r="D6" s="525" t="s">
        <v>27</v>
      </c>
      <c r="E6" s="525" t="s">
        <v>133</v>
      </c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 t="s">
        <v>130</v>
      </c>
      <c r="Q6" s="525"/>
      <c r="R6" s="525"/>
    </row>
    <row r="7" spans="1:23" s="35" customFormat="1" ht="88.5" customHeight="1">
      <c r="A7" s="526"/>
      <c r="B7" s="525"/>
      <c r="C7" s="525"/>
      <c r="D7" s="525"/>
      <c r="E7" s="57" t="s">
        <v>111</v>
      </c>
      <c r="F7" s="190" t="s">
        <v>126</v>
      </c>
      <c r="G7" s="190" t="s">
        <v>127</v>
      </c>
      <c r="H7" s="57" t="s">
        <v>141</v>
      </c>
      <c r="I7" s="57" t="s">
        <v>142</v>
      </c>
      <c r="J7" s="57" t="s">
        <v>134</v>
      </c>
      <c r="K7" s="57" t="s">
        <v>135</v>
      </c>
      <c r="L7" s="57" t="s">
        <v>136</v>
      </c>
      <c r="M7" s="57" t="s">
        <v>112</v>
      </c>
      <c r="N7" s="57" t="s">
        <v>137</v>
      </c>
      <c r="O7" s="57" t="s">
        <v>138</v>
      </c>
      <c r="P7" s="57" t="s">
        <v>106</v>
      </c>
      <c r="Q7" s="57" t="s">
        <v>107</v>
      </c>
      <c r="R7" s="57" t="s">
        <v>108</v>
      </c>
    </row>
    <row r="8" spans="1:23" ht="12" customHeight="1">
      <c r="A8" s="61" t="s">
        <v>110</v>
      </c>
      <c r="B8" s="61"/>
      <c r="C8" s="61"/>
      <c r="D8" s="61"/>
      <c r="E8" s="63"/>
      <c r="F8" s="63"/>
      <c r="G8" s="63"/>
      <c r="H8" s="56"/>
      <c r="I8" s="62">
        <f t="shared" ref="I8:I17" si="0">E8-H8</f>
        <v>0</v>
      </c>
      <c r="J8" s="63"/>
      <c r="K8" s="56"/>
      <c r="L8" s="62">
        <f t="shared" ref="L8:L17" si="1">J8-K8</f>
        <v>0</v>
      </c>
      <c r="M8" s="50"/>
      <c r="N8" s="56"/>
      <c r="O8" s="62">
        <f t="shared" ref="O8:O17" si="2">M8-N8</f>
        <v>0</v>
      </c>
      <c r="P8" s="64"/>
      <c r="Q8" s="64"/>
      <c r="R8" s="64"/>
    </row>
    <row r="9" spans="1:23" ht="12" customHeight="1">
      <c r="A9" s="61"/>
      <c r="B9" s="61"/>
      <c r="C9" s="61"/>
      <c r="D9" s="61"/>
      <c r="E9" s="50"/>
      <c r="F9" s="63"/>
      <c r="G9" s="63"/>
      <c r="H9" s="56"/>
      <c r="I9" s="62">
        <f t="shared" si="0"/>
        <v>0</v>
      </c>
      <c r="J9" s="63"/>
      <c r="K9" s="56"/>
      <c r="L9" s="62">
        <f t="shared" si="1"/>
        <v>0</v>
      </c>
      <c r="M9" s="50"/>
      <c r="N9" s="56"/>
      <c r="O9" s="62">
        <f t="shared" si="2"/>
        <v>0</v>
      </c>
      <c r="P9" s="64"/>
      <c r="Q9" s="64"/>
      <c r="R9" s="64"/>
    </row>
    <row r="10" spans="1:23" ht="12" customHeight="1">
      <c r="A10" s="136"/>
      <c r="B10" s="61"/>
      <c r="C10" s="61"/>
      <c r="D10" s="61"/>
      <c r="E10" s="50"/>
      <c r="F10" s="63"/>
      <c r="G10" s="63"/>
      <c r="H10" s="56"/>
      <c r="I10" s="62">
        <f t="shared" si="0"/>
        <v>0</v>
      </c>
      <c r="J10" s="63"/>
      <c r="K10" s="56"/>
      <c r="L10" s="62">
        <f t="shared" si="1"/>
        <v>0</v>
      </c>
      <c r="M10" s="50"/>
      <c r="N10" s="56"/>
      <c r="O10" s="62">
        <f t="shared" si="2"/>
        <v>0</v>
      </c>
      <c r="P10" s="64"/>
      <c r="Q10" s="64"/>
      <c r="R10" s="64"/>
    </row>
    <row r="11" spans="1:23" ht="12" customHeight="1">
      <c r="A11" s="61"/>
      <c r="B11" s="61"/>
      <c r="C11" s="61"/>
      <c r="D11" s="61"/>
      <c r="E11" s="61"/>
      <c r="F11" s="191"/>
      <c r="G11" s="191"/>
      <c r="H11" s="56"/>
      <c r="I11" s="62">
        <f t="shared" si="0"/>
        <v>0</v>
      </c>
      <c r="J11" s="61"/>
      <c r="K11" s="56"/>
      <c r="L11" s="62">
        <f t="shared" si="1"/>
        <v>0</v>
      </c>
      <c r="M11" s="61"/>
      <c r="N11" s="56"/>
      <c r="O11" s="62">
        <f t="shared" si="2"/>
        <v>0</v>
      </c>
      <c r="P11" s="64"/>
      <c r="Q11" s="64"/>
      <c r="R11" s="64"/>
    </row>
    <row r="12" spans="1:23" ht="12" customHeight="1">
      <c r="A12" s="61"/>
      <c r="B12" s="61"/>
      <c r="C12" s="61"/>
      <c r="D12" s="61"/>
      <c r="E12" s="61"/>
      <c r="F12" s="191"/>
      <c r="G12" s="191"/>
      <c r="H12" s="56"/>
      <c r="I12" s="62">
        <f t="shared" si="0"/>
        <v>0</v>
      </c>
      <c r="J12" s="61"/>
      <c r="K12" s="56"/>
      <c r="L12" s="62">
        <f t="shared" si="1"/>
        <v>0</v>
      </c>
      <c r="M12" s="61"/>
      <c r="N12" s="56"/>
      <c r="O12" s="62">
        <f t="shared" si="2"/>
        <v>0</v>
      </c>
      <c r="P12" s="64"/>
      <c r="Q12" s="64"/>
      <c r="R12" s="64"/>
    </row>
    <row r="13" spans="1:23" ht="12" customHeight="1">
      <c r="A13" s="61"/>
      <c r="B13" s="61"/>
      <c r="C13" s="61"/>
      <c r="D13" s="61"/>
      <c r="E13" s="61"/>
      <c r="F13" s="191"/>
      <c r="G13" s="191"/>
      <c r="H13" s="56"/>
      <c r="I13" s="62">
        <f t="shared" si="0"/>
        <v>0</v>
      </c>
      <c r="J13" s="61"/>
      <c r="K13" s="56"/>
      <c r="L13" s="62">
        <f t="shared" si="1"/>
        <v>0</v>
      </c>
      <c r="M13" s="61"/>
      <c r="N13" s="56"/>
      <c r="O13" s="62">
        <f t="shared" si="2"/>
        <v>0</v>
      </c>
      <c r="P13" s="64"/>
      <c r="Q13" s="64"/>
      <c r="R13" s="64"/>
    </row>
    <row r="14" spans="1:23" ht="12" customHeight="1">
      <c r="A14" s="61"/>
      <c r="B14" s="61"/>
      <c r="C14" s="61"/>
      <c r="D14" s="61"/>
      <c r="E14" s="61"/>
      <c r="F14" s="191"/>
      <c r="G14" s="191"/>
      <c r="H14" s="56"/>
      <c r="I14" s="62">
        <f t="shared" si="0"/>
        <v>0</v>
      </c>
      <c r="J14" s="61"/>
      <c r="K14" s="56"/>
      <c r="L14" s="62">
        <f t="shared" si="1"/>
        <v>0</v>
      </c>
      <c r="M14" s="61"/>
      <c r="N14" s="56"/>
      <c r="O14" s="62">
        <f t="shared" si="2"/>
        <v>0</v>
      </c>
      <c r="P14" s="64"/>
      <c r="Q14" s="64"/>
      <c r="R14" s="64"/>
    </row>
    <row r="15" spans="1:23" ht="12" customHeight="1">
      <c r="A15" s="61"/>
      <c r="B15" s="61"/>
      <c r="C15" s="61"/>
      <c r="D15" s="61"/>
      <c r="E15" s="61"/>
      <c r="F15" s="191"/>
      <c r="G15" s="191"/>
      <c r="H15" s="56"/>
      <c r="I15" s="62">
        <f t="shared" si="0"/>
        <v>0</v>
      </c>
      <c r="J15" s="61"/>
      <c r="K15" s="56"/>
      <c r="L15" s="62">
        <f t="shared" si="1"/>
        <v>0</v>
      </c>
      <c r="M15" s="61"/>
      <c r="N15" s="56"/>
      <c r="O15" s="62">
        <f t="shared" si="2"/>
        <v>0</v>
      </c>
      <c r="P15" s="64"/>
      <c r="Q15" s="64"/>
      <c r="R15" s="64"/>
    </row>
    <row r="16" spans="1:23" ht="12" customHeight="1">
      <c r="A16" s="61"/>
      <c r="B16" s="61"/>
      <c r="C16" s="61"/>
      <c r="D16" s="61"/>
      <c r="E16" s="61"/>
      <c r="F16" s="191"/>
      <c r="G16" s="191"/>
      <c r="H16" s="56"/>
      <c r="I16" s="62">
        <f t="shared" si="0"/>
        <v>0</v>
      </c>
      <c r="J16" s="61"/>
      <c r="K16" s="56"/>
      <c r="L16" s="62">
        <f t="shared" si="1"/>
        <v>0</v>
      </c>
      <c r="M16" s="61"/>
      <c r="N16" s="56"/>
      <c r="O16" s="62">
        <f t="shared" si="2"/>
        <v>0</v>
      </c>
      <c r="P16" s="64"/>
      <c r="Q16" s="64"/>
      <c r="R16" s="64"/>
    </row>
    <row r="17" spans="1:18" ht="12" customHeight="1">
      <c r="A17" s="61"/>
      <c r="B17" s="61"/>
      <c r="C17" s="61"/>
      <c r="D17" s="61"/>
      <c r="E17" s="61"/>
      <c r="F17" s="191"/>
      <c r="G17" s="191"/>
      <c r="H17" s="56"/>
      <c r="I17" s="62">
        <f t="shared" si="0"/>
        <v>0</v>
      </c>
      <c r="J17" s="61"/>
      <c r="K17" s="56"/>
      <c r="L17" s="62">
        <f t="shared" si="1"/>
        <v>0</v>
      </c>
      <c r="M17" s="61"/>
      <c r="N17" s="56"/>
      <c r="O17" s="62">
        <f t="shared" si="2"/>
        <v>0</v>
      </c>
      <c r="P17" s="64"/>
      <c r="Q17" s="64"/>
      <c r="R17" s="64"/>
    </row>
    <row r="18" spans="1:18" s="36" customFormat="1" ht="12" customHeight="1">
      <c r="A18" s="154" t="s">
        <v>2</v>
      </c>
      <c r="B18" s="154"/>
      <c r="C18" s="154"/>
      <c r="D18" s="154"/>
      <c r="E18" s="154">
        <f t="shared" ref="E18:R18" si="3">SUM(E8:E17)</f>
        <v>0</v>
      </c>
      <c r="F18" s="154">
        <f t="shared" si="3"/>
        <v>0</v>
      </c>
      <c r="G18" s="154">
        <f t="shared" si="3"/>
        <v>0</v>
      </c>
      <c r="H18" s="154">
        <f t="shared" si="3"/>
        <v>0</v>
      </c>
      <c r="I18" s="154">
        <f t="shared" si="3"/>
        <v>0</v>
      </c>
      <c r="J18" s="154">
        <f t="shared" si="3"/>
        <v>0</v>
      </c>
      <c r="K18" s="154">
        <f t="shared" si="3"/>
        <v>0</v>
      </c>
      <c r="L18" s="154">
        <f t="shared" si="3"/>
        <v>0</v>
      </c>
      <c r="M18" s="154">
        <f t="shared" si="3"/>
        <v>0</v>
      </c>
      <c r="N18" s="154">
        <f t="shared" si="3"/>
        <v>0</v>
      </c>
      <c r="O18" s="154">
        <f t="shared" si="3"/>
        <v>0</v>
      </c>
      <c r="P18" s="154">
        <f t="shared" si="3"/>
        <v>0</v>
      </c>
      <c r="Q18" s="154">
        <f t="shared" si="3"/>
        <v>0</v>
      </c>
      <c r="R18" s="154">
        <f t="shared" si="3"/>
        <v>0</v>
      </c>
    </row>
    <row r="19" spans="1:18">
      <c r="A19" s="60" t="s">
        <v>132</v>
      </c>
    </row>
    <row r="20" spans="1:18" s="29" customFormat="1" ht="27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8" s="29" customFormat="1" ht="17.2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8">
      <c r="A22" s="54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4"/>
      <c r="N22" s="54"/>
      <c r="O22" s="54"/>
      <c r="R22" s="45"/>
    </row>
    <row r="23" spans="1:18">
      <c r="A23" s="54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4"/>
      <c r="N23" s="54"/>
      <c r="O23" s="54"/>
    </row>
    <row r="24" spans="1:18">
      <c r="A24" s="54"/>
      <c r="B24" s="54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4"/>
      <c r="N24" s="54"/>
      <c r="O24" s="54"/>
    </row>
  </sheetData>
  <mergeCells count="6">
    <mergeCell ref="P6:R6"/>
    <mergeCell ref="C6:C7"/>
    <mergeCell ref="D6:D7"/>
    <mergeCell ref="A6:A7"/>
    <mergeCell ref="B6:B7"/>
    <mergeCell ref="E6:O6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4"/>
  <sheetViews>
    <sheetView zoomScaleSheetLayoutView="100" workbookViewId="0">
      <selection activeCell="AA6" sqref="AA6"/>
    </sheetView>
  </sheetViews>
  <sheetFormatPr defaultRowHeight="15.75"/>
  <cols>
    <col min="1" max="1" width="26.85546875" style="14" customWidth="1"/>
    <col min="2" max="2" width="5" style="17" customWidth="1"/>
    <col min="3" max="3" width="11.28515625" style="17" customWidth="1"/>
    <col min="4" max="8" width="5.28515625" style="17" customWidth="1"/>
    <col min="9" max="9" width="5.28515625" style="19" customWidth="1"/>
    <col min="10" max="10" width="4.5703125" style="19" customWidth="1"/>
    <col min="11" max="11" width="4.85546875" style="14" customWidth="1"/>
    <col min="12" max="12" width="5.28515625" style="17" customWidth="1"/>
    <col min="13" max="14" width="5.28515625" style="14" customWidth="1"/>
    <col min="15" max="15" width="4.7109375" style="14" customWidth="1"/>
    <col min="16" max="16" width="4.85546875" style="14" customWidth="1"/>
    <col min="17" max="23" width="5.28515625" style="14" customWidth="1"/>
    <col min="24" max="16384" width="9.140625" style="14"/>
  </cols>
  <sheetData>
    <row r="1" spans="1:23">
      <c r="A1" s="134"/>
      <c r="B1" s="135" t="s">
        <v>123</v>
      </c>
      <c r="C1" s="126" t="str">
        <f>'Kadar.ode.'!C1</f>
        <v>Специјална болница за неспецифичне плућне болести "Сокобања" - Сокобања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2"/>
    </row>
    <row r="2" spans="1:23">
      <c r="A2" s="134"/>
      <c r="B2" s="135" t="s">
        <v>124</v>
      </c>
      <c r="C2" s="281">
        <f>'Kadar.ode.'!C2</f>
        <v>7248261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2"/>
    </row>
    <row r="3" spans="1:23">
      <c r="A3" s="134"/>
      <c r="B3" s="135" t="s">
        <v>125</v>
      </c>
      <c r="C3" s="471">
        <v>44927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2"/>
    </row>
    <row r="4" spans="1:23">
      <c r="A4" s="134"/>
      <c r="B4" s="135" t="s">
        <v>1626</v>
      </c>
      <c r="C4" s="127" t="s">
        <v>178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23" ht="9" customHeight="1">
      <c r="A5" s="48"/>
      <c r="B5" s="14"/>
      <c r="C5" s="47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3" ht="45.75" customHeight="1">
      <c r="A6" s="528" t="s">
        <v>175</v>
      </c>
      <c r="B6" s="529" t="s">
        <v>28</v>
      </c>
      <c r="C6" s="520" t="s">
        <v>120</v>
      </c>
      <c r="D6" s="527" t="s">
        <v>133</v>
      </c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 t="s">
        <v>130</v>
      </c>
      <c r="U6" s="527"/>
      <c r="V6" s="527"/>
      <c r="W6" s="527"/>
    </row>
    <row r="7" spans="1:23" s="37" customFormat="1" ht="66" customHeight="1">
      <c r="A7" s="528"/>
      <c r="B7" s="529"/>
      <c r="C7" s="520"/>
      <c r="D7" s="143" t="s">
        <v>111</v>
      </c>
      <c r="E7" s="143" t="s">
        <v>143</v>
      </c>
      <c r="F7" s="163" t="s">
        <v>126</v>
      </c>
      <c r="G7" s="163" t="s">
        <v>127</v>
      </c>
      <c r="H7" s="143" t="s">
        <v>181</v>
      </c>
      <c r="I7" s="144" t="s">
        <v>51</v>
      </c>
      <c r="J7" s="163" t="s">
        <v>182</v>
      </c>
      <c r="K7" s="145" t="s">
        <v>58</v>
      </c>
      <c r="L7" s="145" t="s">
        <v>144</v>
      </c>
      <c r="M7" s="145" t="s">
        <v>181</v>
      </c>
      <c r="N7" s="144" t="s">
        <v>51</v>
      </c>
      <c r="O7" s="163" t="s">
        <v>182</v>
      </c>
      <c r="P7" s="143" t="s">
        <v>58</v>
      </c>
      <c r="Q7" s="146" t="s">
        <v>145</v>
      </c>
      <c r="R7" s="146" t="s">
        <v>109</v>
      </c>
      <c r="S7" s="146" t="s">
        <v>25</v>
      </c>
      <c r="T7" s="143" t="s">
        <v>106</v>
      </c>
      <c r="U7" s="143" t="s">
        <v>174</v>
      </c>
      <c r="V7" s="143" t="s">
        <v>113</v>
      </c>
      <c r="W7" s="143" t="s">
        <v>108</v>
      </c>
    </row>
    <row r="8" spans="1:23" ht="24">
      <c r="A8" s="137" t="s">
        <v>29</v>
      </c>
      <c r="B8" s="50">
        <v>125</v>
      </c>
      <c r="C8" s="63"/>
      <c r="D8" s="50">
        <v>1</v>
      </c>
      <c r="E8" s="50"/>
      <c r="F8" s="63"/>
      <c r="G8" s="63">
        <v>1</v>
      </c>
      <c r="H8" s="50"/>
      <c r="I8" s="50"/>
      <c r="J8" s="56">
        <f>SUM(H8:I8)</f>
        <v>0</v>
      </c>
      <c r="K8" s="66">
        <f t="shared" ref="K8:K21" si="0">D8-(H8+I8)</f>
        <v>1</v>
      </c>
      <c r="L8" s="50">
        <v>2</v>
      </c>
      <c r="M8" s="50"/>
      <c r="N8" s="50"/>
      <c r="O8" s="56">
        <f>SUM(M8:N8)</f>
        <v>0</v>
      </c>
      <c r="P8" s="67">
        <f t="shared" ref="P8:P21" si="1">L8-(M8+N8)</f>
        <v>2</v>
      </c>
      <c r="Q8" s="68"/>
      <c r="R8" s="68"/>
      <c r="S8" s="67">
        <f>Q8-R8</f>
        <v>0</v>
      </c>
      <c r="T8" s="71"/>
      <c r="U8" s="71"/>
      <c r="V8" s="71"/>
      <c r="W8" s="71"/>
    </row>
    <row r="9" spans="1:23">
      <c r="A9" s="137" t="s">
        <v>30</v>
      </c>
      <c r="B9" s="50"/>
      <c r="C9" s="63"/>
      <c r="D9" s="50"/>
      <c r="E9" s="50"/>
      <c r="F9" s="63"/>
      <c r="G9" s="63"/>
      <c r="H9" s="50"/>
      <c r="I9" s="50"/>
      <c r="J9" s="56">
        <f t="shared" ref="J9:J21" si="2">SUM(H9:I9)</f>
        <v>0</v>
      </c>
      <c r="K9" s="66">
        <f t="shared" si="0"/>
        <v>0</v>
      </c>
      <c r="L9" s="50"/>
      <c r="M9" s="50"/>
      <c r="N9" s="50"/>
      <c r="O9" s="56">
        <f t="shared" ref="O9:O21" si="3">SUM(M9:N9)</f>
        <v>0</v>
      </c>
      <c r="P9" s="67">
        <f t="shared" si="1"/>
        <v>0</v>
      </c>
      <c r="Q9" s="68"/>
      <c r="R9" s="68"/>
      <c r="S9" s="67">
        <f t="shared" ref="S9:S21" si="4">Q9-R9</f>
        <v>0</v>
      </c>
      <c r="T9" s="71"/>
      <c r="U9" s="71"/>
      <c r="V9" s="71"/>
      <c r="W9" s="71"/>
    </row>
    <row r="10" spans="1:23">
      <c r="A10" s="137" t="s">
        <v>31</v>
      </c>
      <c r="B10" s="50"/>
      <c r="C10" s="63"/>
      <c r="D10" s="50"/>
      <c r="E10" s="50"/>
      <c r="F10" s="63"/>
      <c r="G10" s="63"/>
      <c r="H10" s="50"/>
      <c r="I10" s="50"/>
      <c r="J10" s="56">
        <f t="shared" si="2"/>
        <v>0</v>
      </c>
      <c r="K10" s="66">
        <f t="shared" si="0"/>
        <v>0</v>
      </c>
      <c r="L10" s="50"/>
      <c r="M10" s="50"/>
      <c r="N10" s="50"/>
      <c r="O10" s="56">
        <f t="shared" si="3"/>
        <v>0</v>
      </c>
      <c r="P10" s="67">
        <f t="shared" si="1"/>
        <v>0</v>
      </c>
      <c r="Q10" s="68"/>
      <c r="R10" s="68"/>
      <c r="S10" s="67">
        <f t="shared" si="4"/>
        <v>0</v>
      </c>
      <c r="T10" s="71"/>
      <c r="U10" s="71"/>
      <c r="V10" s="71"/>
      <c r="W10" s="71"/>
    </row>
    <row r="11" spans="1:23" ht="24">
      <c r="A11" s="137" t="s">
        <v>32</v>
      </c>
      <c r="B11" s="50">
        <v>125</v>
      </c>
      <c r="C11" s="63"/>
      <c r="D11" s="50">
        <v>1</v>
      </c>
      <c r="E11" s="50"/>
      <c r="F11" s="63"/>
      <c r="G11" s="63">
        <v>1</v>
      </c>
      <c r="H11" s="50"/>
      <c r="I11" s="50"/>
      <c r="J11" s="56">
        <f t="shared" si="2"/>
        <v>0</v>
      </c>
      <c r="K11" s="66">
        <f>(D11+E11)-(H11+I11)</f>
        <v>1</v>
      </c>
      <c r="L11" s="50">
        <v>3</v>
      </c>
      <c r="M11" s="50"/>
      <c r="N11" s="50"/>
      <c r="O11" s="56">
        <f t="shared" si="3"/>
        <v>0</v>
      </c>
      <c r="P11" s="67">
        <f t="shared" si="1"/>
        <v>3</v>
      </c>
      <c r="Q11" s="68"/>
      <c r="R11" s="68"/>
      <c r="S11" s="67">
        <f t="shared" si="4"/>
        <v>0</v>
      </c>
      <c r="T11" s="71"/>
      <c r="U11" s="71"/>
      <c r="V11" s="71"/>
      <c r="W11" s="71"/>
    </row>
    <row r="12" spans="1:23">
      <c r="A12" s="137" t="s">
        <v>33</v>
      </c>
      <c r="B12" s="50">
        <v>125</v>
      </c>
      <c r="C12" s="63"/>
      <c r="D12" s="50">
        <v>1</v>
      </c>
      <c r="E12" s="50"/>
      <c r="F12" s="63"/>
      <c r="G12" s="63">
        <v>1</v>
      </c>
      <c r="H12" s="50"/>
      <c r="I12" s="50"/>
      <c r="J12" s="56">
        <f t="shared" si="2"/>
        <v>0</v>
      </c>
      <c r="K12" s="66">
        <f t="shared" si="0"/>
        <v>1</v>
      </c>
      <c r="L12" s="50">
        <v>2</v>
      </c>
      <c r="M12" s="50"/>
      <c r="N12" s="50"/>
      <c r="O12" s="56">
        <f t="shared" si="3"/>
        <v>0</v>
      </c>
      <c r="P12" s="67">
        <f t="shared" si="1"/>
        <v>2</v>
      </c>
      <c r="Q12" s="68"/>
      <c r="R12" s="68"/>
      <c r="S12" s="67">
        <f t="shared" si="4"/>
        <v>0</v>
      </c>
      <c r="T12" s="71"/>
      <c r="U12" s="71"/>
      <c r="V12" s="71"/>
      <c r="W12" s="71"/>
    </row>
    <row r="13" spans="1:23" ht="24">
      <c r="A13" s="137" t="s">
        <v>34</v>
      </c>
      <c r="B13" s="50"/>
      <c r="C13" s="63"/>
      <c r="D13" s="50"/>
      <c r="E13" s="50"/>
      <c r="F13" s="63"/>
      <c r="G13" s="63"/>
      <c r="H13" s="50"/>
      <c r="I13" s="50"/>
      <c r="J13" s="56">
        <f t="shared" si="2"/>
        <v>0</v>
      </c>
      <c r="K13" s="66">
        <f t="shared" si="0"/>
        <v>0</v>
      </c>
      <c r="L13" s="50"/>
      <c r="M13" s="50"/>
      <c r="N13" s="50"/>
      <c r="O13" s="56">
        <f t="shared" si="3"/>
        <v>0</v>
      </c>
      <c r="P13" s="67">
        <f t="shared" si="1"/>
        <v>0</v>
      </c>
      <c r="Q13" s="68"/>
      <c r="R13" s="68"/>
      <c r="S13" s="67">
        <f t="shared" si="4"/>
        <v>0</v>
      </c>
      <c r="T13" s="71"/>
      <c r="U13" s="71"/>
      <c r="V13" s="71"/>
      <c r="W13" s="71"/>
    </row>
    <row r="14" spans="1:23" ht="24">
      <c r="A14" s="137" t="s">
        <v>35</v>
      </c>
      <c r="B14" s="50"/>
      <c r="C14" s="63"/>
      <c r="D14" s="50"/>
      <c r="E14" s="50"/>
      <c r="F14" s="63"/>
      <c r="G14" s="63"/>
      <c r="H14" s="50"/>
      <c r="I14" s="50"/>
      <c r="J14" s="56">
        <f t="shared" si="2"/>
        <v>0</v>
      </c>
      <c r="K14" s="66">
        <f t="shared" si="0"/>
        <v>0</v>
      </c>
      <c r="L14" s="50"/>
      <c r="M14" s="50"/>
      <c r="N14" s="50"/>
      <c r="O14" s="56">
        <f t="shared" si="3"/>
        <v>0</v>
      </c>
      <c r="P14" s="67">
        <f t="shared" si="1"/>
        <v>0</v>
      </c>
      <c r="Q14" s="68"/>
      <c r="R14" s="68"/>
      <c r="S14" s="67">
        <f t="shared" si="4"/>
        <v>0</v>
      </c>
      <c r="T14" s="71"/>
      <c r="U14" s="71"/>
      <c r="V14" s="71"/>
      <c r="W14" s="71"/>
    </row>
    <row r="15" spans="1:23">
      <c r="A15" s="137" t="s">
        <v>36</v>
      </c>
      <c r="B15" s="50"/>
      <c r="C15" s="63"/>
      <c r="D15" s="50"/>
      <c r="E15" s="50"/>
      <c r="F15" s="63"/>
      <c r="G15" s="63"/>
      <c r="H15" s="50"/>
      <c r="I15" s="50"/>
      <c r="J15" s="56">
        <f t="shared" si="2"/>
        <v>0</v>
      </c>
      <c r="K15" s="66">
        <f t="shared" si="0"/>
        <v>0</v>
      </c>
      <c r="L15" s="50"/>
      <c r="M15" s="50"/>
      <c r="N15" s="50"/>
      <c r="O15" s="56">
        <f t="shared" si="3"/>
        <v>0</v>
      </c>
      <c r="P15" s="67">
        <f t="shared" si="1"/>
        <v>0</v>
      </c>
      <c r="Q15" s="68"/>
      <c r="R15" s="68"/>
      <c r="S15" s="67">
        <f t="shared" si="4"/>
        <v>0</v>
      </c>
      <c r="T15" s="71"/>
      <c r="U15" s="71"/>
      <c r="V15" s="71"/>
      <c r="W15" s="71"/>
    </row>
    <row r="16" spans="1:23">
      <c r="A16" s="137" t="s">
        <v>37</v>
      </c>
      <c r="B16" s="50"/>
      <c r="C16" s="63"/>
      <c r="D16" s="50"/>
      <c r="E16" s="50"/>
      <c r="F16" s="63"/>
      <c r="G16" s="63"/>
      <c r="H16" s="50"/>
      <c r="I16" s="50"/>
      <c r="J16" s="56">
        <f t="shared" si="2"/>
        <v>0</v>
      </c>
      <c r="K16" s="66">
        <f t="shared" si="0"/>
        <v>0</v>
      </c>
      <c r="L16" s="50"/>
      <c r="M16" s="50"/>
      <c r="N16" s="50"/>
      <c r="O16" s="56">
        <f t="shared" si="3"/>
        <v>0</v>
      </c>
      <c r="P16" s="67">
        <f t="shared" si="1"/>
        <v>0</v>
      </c>
      <c r="Q16" s="68"/>
      <c r="R16" s="68"/>
      <c r="S16" s="67">
        <f t="shared" si="4"/>
        <v>0</v>
      </c>
      <c r="T16" s="71"/>
      <c r="U16" s="71"/>
      <c r="V16" s="71"/>
      <c r="W16" s="71"/>
    </row>
    <row r="17" spans="1:23" ht="24">
      <c r="A17" s="137" t="s">
        <v>38</v>
      </c>
      <c r="B17" s="50">
        <v>125</v>
      </c>
      <c r="C17" s="63"/>
      <c r="D17" s="50">
        <v>1</v>
      </c>
      <c r="E17" s="50"/>
      <c r="F17" s="63"/>
      <c r="G17" s="63">
        <v>1</v>
      </c>
      <c r="H17" s="50"/>
      <c r="I17" s="50"/>
      <c r="J17" s="56">
        <f t="shared" si="2"/>
        <v>0</v>
      </c>
      <c r="K17" s="66">
        <f t="shared" si="0"/>
        <v>1</v>
      </c>
      <c r="L17" s="50"/>
      <c r="M17" s="50"/>
      <c r="N17" s="50"/>
      <c r="O17" s="56">
        <f t="shared" si="3"/>
        <v>0</v>
      </c>
      <c r="P17" s="67">
        <f t="shared" si="1"/>
        <v>0</v>
      </c>
      <c r="Q17" s="68"/>
      <c r="R17" s="68"/>
      <c r="S17" s="67">
        <f t="shared" si="4"/>
        <v>0</v>
      </c>
      <c r="T17" s="71"/>
      <c r="U17" s="71"/>
      <c r="V17" s="71"/>
      <c r="W17" s="71"/>
    </row>
    <row r="18" spans="1:23" ht="24">
      <c r="A18" s="137" t="s">
        <v>39</v>
      </c>
      <c r="B18" s="50">
        <v>125</v>
      </c>
      <c r="C18" s="63"/>
      <c r="D18" s="50"/>
      <c r="E18" s="50">
        <v>1</v>
      </c>
      <c r="F18" s="63"/>
      <c r="G18" s="63"/>
      <c r="H18" s="50"/>
      <c r="I18" s="50"/>
      <c r="J18" s="56">
        <f t="shared" si="2"/>
        <v>0</v>
      </c>
      <c r="K18" s="66">
        <f>E18-(H18+I18)</f>
        <v>1</v>
      </c>
      <c r="L18" s="50">
        <v>1</v>
      </c>
      <c r="M18" s="50"/>
      <c r="N18" s="50"/>
      <c r="O18" s="56">
        <f t="shared" si="3"/>
        <v>0</v>
      </c>
      <c r="P18" s="67">
        <f t="shared" si="1"/>
        <v>1</v>
      </c>
      <c r="Q18" s="68"/>
      <c r="R18" s="68"/>
      <c r="S18" s="67">
        <f t="shared" si="4"/>
        <v>0</v>
      </c>
      <c r="T18" s="71"/>
      <c r="U18" s="71"/>
      <c r="V18" s="71"/>
      <c r="W18" s="71"/>
    </row>
    <row r="19" spans="1:23">
      <c r="A19" s="137" t="s">
        <v>114</v>
      </c>
      <c r="B19" s="50"/>
      <c r="C19" s="63"/>
      <c r="D19" s="50"/>
      <c r="E19" s="50"/>
      <c r="F19" s="63"/>
      <c r="G19" s="63"/>
      <c r="H19" s="50"/>
      <c r="I19" s="50"/>
      <c r="J19" s="56">
        <f t="shared" si="2"/>
        <v>0</v>
      </c>
      <c r="K19" s="66">
        <f t="shared" si="0"/>
        <v>0</v>
      </c>
      <c r="L19" s="50"/>
      <c r="M19" s="50"/>
      <c r="N19" s="50"/>
      <c r="O19" s="56">
        <f t="shared" si="3"/>
        <v>0</v>
      </c>
      <c r="P19" s="67">
        <f t="shared" si="1"/>
        <v>0</v>
      </c>
      <c r="Q19" s="68"/>
      <c r="R19" s="68"/>
      <c r="S19" s="67">
        <f t="shared" si="4"/>
        <v>0</v>
      </c>
      <c r="T19" s="71"/>
      <c r="U19" s="71"/>
      <c r="V19" s="71"/>
      <c r="W19" s="71"/>
    </row>
    <row r="20" spans="1:23" ht="24.75">
      <c r="A20" s="138" t="s">
        <v>40</v>
      </c>
      <c r="B20" s="50"/>
      <c r="C20" s="63"/>
      <c r="D20" s="50"/>
      <c r="E20" s="50"/>
      <c r="F20" s="63"/>
      <c r="G20" s="63"/>
      <c r="H20" s="50"/>
      <c r="I20" s="50"/>
      <c r="J20" s="56">
        <f t="shared" si="2"/>
        <v>0</v>
      </c>
      <c r="K20" s="66">
        <f t="shared" si="0"/>
        <v>0</v>
      </c>
      <c r="L20" s="58"/>
      <c r="M20" s="50"/>
      <c r="N20" s="50"/>
      <c r="O20" s="56">
        <f t="shared" si="3"/>
        <v>0</v>
      </c>
      <c r="P20" s="67">
        <f t="shared" si="1"/>
        <v>0</v>
      </c>
      <c r="Q20" s="68"/>
      <c r="R20" s="68"/>
      <c r="S20" s="67">
        <f t="shared" si="4"/>
        <v>0</v>
      </c>
      <c r="T20" s="71"/>
      <c r="U20" s="71"/>
      <c r="V20" s="71"/>
      <c r="W20" s="71"/>
    </row>
    <row r="21" spans="1:23" ht="36.75">
      <c r="A21" s="138" t="s">
        <v>41</v>
      </c>
      <c r="B21" s="50"/>
      <c r="C21" s="63"/>
      <c r="D21" s="50"/>
      <c r="E21" s="50"/>
      <c r="F21" s="63"/>
      <c r="G21" s="63"/>
      <c r="H21" s="50"/>
      <c r="I21" s="50"/>
      <c r="J21" s="56">
        <f t="shared" si="2"/>
        <v>0</v>
      </c>
      <c r="K21" s="66">
        <f t="shared" si="0"/>
        <v>0</v>
      </c>
      <c r="L21" s="58"/>
      <c r="M21" s="50"/>
      <c r="N21" s="50"/>
      <c r="O21" s="56">
        <f t="shared" si="3"/>
        <v>0</v>
      </c>
      <c r="P21" s="67">
        <f t="shared" si="1"/>
        <v>0</v>
      </c>
      <c r="Q21" s="68"/>
      <c r="R21" s="68"/>
      <c r="S21" s="67">
        <f t="shared" si="4"/>
        <v>0</v>
      </c>
      <c r="T21" s="71"/>
      <c r="U21" s="71"/>
      <c r="V21" s="71"/>
      <c r="W21" s="71"/>
    </row>
    <row r="22" spans="1:23" ht="20.25" customHeight="1">
      <c r="A22" s="153" t="s">
        <v>82</v>
      </c>
      <c r="B22" s="56">
        <v>125</v>
      </c>
      <c r="C22" s="56"/>
      <c r="D22" s="56">
        <f>SUM(D8:D21)</f>
        <v>4</v>
      </c>
      <c r="E22" s="56">
        <f t="shared" ref="E22:W22" si="5">SUM(E8:E21)</f>
        <v>1</v>
      </c>
      <c r="F22" s="56">
        <f t="shared" si="5"/>
        <v>0</v>
      </c>
      <c r="G22" s="56">
        <f t="shared" si="5"/>
        <v>4</v>
      </c>
      <c r="H22" s="56">
        <f t="shared" si="5"/>
        <v>0</v>
      </c>
      <c r="I22" s="56">
        <f t="shared" si="5"/>
        <v>0</v>
      </c>
      <c r="J22" s="56">
        <f t="shared" si="5"/>
        <v>0</v>
      </c>
      <c r="K22" s="66">
        <f t="shared" si="5"/>
        <v>5</v>
      </c>
      <c r="L22" s="56">
        <f t="shared" si="5"/>
        <v>8</v>
      </c>
      <c r="M22" s="56">
        <f t="shared" si="5"/>
        <v>0</v>
      </c>
      <c r="N22" s="56">
        <f t="shared" si="5"/>
        <v>0</v>
      </c>
      <c r="O22" s="56">
        <f t="shared" si="5"/>
        <v>0</v>
      </c>
      <c r="P22" s="67">
        <f t="shared" si="5"/>
        <v>8</v>
      </c>
      <c r="Q22" s="154">
        <f t="shared" si="5"/>
        <v>0</v>
      </c>
      <c r="R22" s="154">
        <f t="shared" si="5"/>
        <v>0</v>
      </c>
      <c r="S22" s="67">
        <f t="shared" si="5"/>
        <v>0</v>
      </c>
      <c r="T22" s="56">
        <f t="shared" si="5"/>
        <v>0</v>
      </c>
      <c r="U22" s="56">
        <f t="shared" si="5"/>
        <v>0</v>
      </c>
      <c r="V22" s="56">
        <f t="shared" si="5"/>
        <v>0</v>
      </c>
      <c r="W22" s="56">
        <f t="shared" si="5"/>
        <v>0</v>
      </c>
    </row>
    <row r="23" spans="1:23" ht="15.75" customHeight="1">
      <c r="A23" s="70" t="s">
        <v>115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5"/>
      <c r="R23" s="65"/>
      <c r="S23" s="65"/>
      <c r="T23" s="65"/>
      <c r="U23" s="65"/>
      <c r="V23" s="65"/>
      <c r="W23" s="65"/>
    </row>
    <row r="24" spans="1:23">
      <c r="A24" s="24"/>
    </row>
  </sheetData>
  <mergeCells count="5">
    <mergeCell ref="T6:W6"/>
    <mergeCell ref="D6:S6"/>
    <mergeCell ref="A6:A7"/>
    <mergeCell ref="B6:B7"/>
    <mergeCell ref="C6:C7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zoomScaleSheetLayoutView="100" workbookViewId="0">
      <selection activeCell="N12" sqref="N12"/>
    </sheetView>
  </sheetViews>
  <sheetFormatPr defaultRowHeight="12.75"/>
  <cols>
    <col min="1" max="1" width="28" style="18" customWidth="1"/>
    <col min="2" max="2" width="15" style="18" customWidth="1"/>
    <col min="3" max="3" width="11.7109375" style="18" customWidth="1"/>
    <col min="4" max="4" width="8.140625" style="18" customWidth="1"/>
    <col min="5" max="5" width="13.140625" style="18" customWidth="1"/>
    <col min="6" max="6" width="10" style="18" customWidth="1"/>
    <col min="7" max="7" width="8" style="18" customWidth="1"/>
    <col min="8" max="8" width="14.28515625" style="18" customWidth="1"/>
    <col min="9" max="9" width="11.42578125" style="18" customWidth="1"/>
    <col min="10" max="16384" width="9.140625" style="18"/>
  </cols>
  <sheetData>
    <row r="1" spans="1:9">
      <c r="A1" s="134"/>
      <c r="B1" s="394" t="s">
        <v>123</v>
      </c>
      <c r="C1" s="395" t="str">
        <f>'Kadar.ode.'!C1</f>
        <v>Специјална болница за неспецифичне плућне болести "Сокобања" - Сокобања</v>
      </c>
      <c r="D1" s="395"/>
      <c r="E1" s="395"/>
      <c r="F1" s="395"/>
      <c r="G1" s="395"/>
      <c r="H1" s="396"/>
    </row>
    <row r="2" spans="1:9">
      <c r="A2" s="134"/>
      <c r="B2" s="394" t="s">
        <v>124</v>
      </c>
      <c r="C2" s="532">
        <f>'Kadar.ode.'!C2</f>
        <v>7248261</v>
      </c>
      <c r="D2" s="533"/>
      <c r="E2" s="533"/>
      <c r="F2" s="533"/>
      <c r="G2" s="533"/>
      <c r="H2" s="534"/>
    </row>
    <row r="3" spans="1:9">
      <c r="A3" s="134"/>
      <c r="B3" s="394" t="s">
        <v>125</v>
      </c>
      <c r="C3" s="535">
        <v>44927</v>
      </c>
      <c r="D3" s="536"/>
      <c r="E3" s="536"/>
      <c r="F3" s="536"/>
      <c r="G3" s="536"/>
      <c r="H3" s="537"/>
    </row>
    <row r="4" spans="1:9" ht="14.25">
      <c r="A4" s="134"/>
      <c r="B4" s="394" t="s">
        <v>1627</v>
      </c>
      <c r="C4" s="538" t="s">
        <v>179</v>
      </c>
      <c r="D4" s="539"/>
      <c r="E4" s="539"/>
      <c r="F4" s="539"/>
      <c r="G4" s="539"/>
      <c r="H4" s="540"/>
    </row>
    <row r="5" spans="1:9" ht="12" customHeight="1">
      <c r="A5" s="48"/>
      <c r="B5" s="14"/>
      <c r="C5" s="47"/>
      <c r="D5" s="34"/>
    </row>
    <row r="6" spans="1:9" ht="21.75" customHeight="1">
      <c r="A6" s="530" t="s">
        <v>28</v>
      </c>
      <c r="B6" s="530"/>
      <c r="C6" s="72"/>
      <c r="D6" s="72"/>
      <c r="E6" s="72"/>
      <c r="F6" s="72"/>
    </row>
    <row r="7" spans="1:9">
      <c r="A7" s="74" t="s">
        <v>116</v>
      </c>
      <c r="B7" s="78"/>
      <c r="C7" s="72"/>
      <c r="D7" s="72"/>
      <c r="E7" s="72"/>
      <c r="F7" s="72"/>
    </row>
    <row r="8" spans="1:9">
      <c r="A8" s="74" t="s">
        <v>117</v>
      </c>
      <c r="B8" s="78"/>
      <c r="C8" s="72"/>
      <c r="D8" s="72"/>
      <c r="E8" s="72"/>
      <c r="F8" s="72"/>
    </row>
    <row r="9" spans="1:9">
      <c r="A9" s="74" t="s">
        <v>82</v>
      </c>
      <c r="B9" s="78"/>
      <c r="C9" s="72"/>
      <c r="D9" s="72"/>
      <c r="E9" s="72"/>
      <c r="F9" s="72"/>
    </row>
    <row r="10" spans="1:9">
      <c r="A10" s="72"/>
      <c r="B10" s="72"/>
      <c r="C10" s="72"/>
      <c r="D10" s="72"/>
      <c r="E10" s="72"/>
      <c r="F10" s="72"/>
      <c r="G10" s="72"/>
      <c r="H10" s="72"/>
      <c r="I10" s="73"/>
    </row>
    <row r="11" spans="1:9" ht="57.75" customHeight="1">
      <c r="A11" s="525" t="s">
        <v>42</v>
      </c>
      <c r="B11" s="531" t="s">
        <v>133</v>
      </c>
      <c r="C11" s="531"/>
      <c r="D11" s="531"/>
      <c r="E11" s="531"/>
      <c r="F11" s="531"/>
      <c r="G11" s="531"/>
      <c r="H11" s="531" t="s">
        <v>130</v>
      </c>
      <c r="I11" s="531"/>
    </row>
    <row r="12" spans="1:9" ht="54.75" customHeight="1">
      <c r="A12" s="525"/>
      <c r="B12" s="152" t="s">
        <v>146</v>
      </c>
      <c r="C12" s="152" t="s">
        <v>45</v>
      </c>
      <c r="D12" s="152" t="s">
        <v>25</v>
      </c>
      <c r="E12" s="152" t="s">
        <v>147</v>
      </c>
      <c r="F12" s="152" t="s">
        <v>45</v>
      </c>
      <c r="G12" s="152" t="s">
        <v>25</v>
      </c>
      <c r="H12" s="152" t="s">
        <v>43</v>
      </c>
      <c r="I12" s="152" t="s">
        <v>46</v>
      </c>
    </row>
    <row r="13" spans="1:9">
      <c r="A13" s="147" t="s">
        <v>1648</v>
      </c>
      <c r="B13" s="75">
        <v>9</v>
      </c>
      <c r="C13" s="75"/>
      <c r="D13" s="148">
        <f t="shared" ref="D13:D23" si="0">B13-C13</f>
        <v>9</v>
      </c>
      <c r="E13" s="76">
        <v>38</v>
      </c>
      <c r="F13" s="77"/>
      <c r="G13" s="148">
        <f t="shared" ref="G13:G23" si="1">E13-F13</f>
        <v>38</v>
      </c>
      <c r="H13" s="76"/>
      <c r="I13" s="77"/>
    </row>
    <row r="14" spans="1:9">
      <c r="A14" s="147" t="s">
        <v>44</v>
      </c>
      <c r="B14" s="75"/>
      <c r="C14" s="75"/>
      <c r="D14" s="148">
        <f t="shared" si="0"/>
        <v>0</v>
      </c>
      <c r="E14" s="76">
        <v>2</v>
      </c>
      <c r="F14" s="77"/>
      <c r="G14" s="148">
        <f t="shared" si="1"/>
        <v>2</v>
      </c>
      <c r="H14" s="76"/>
      <c r="I14" s="77"/>
    </row>
    <row r="15" spans="1:9">
      <c r="A15" s="147"/>
      <c r="B15" s="75"/>
      <c r="C15" s="75"/>
      <c r="D15" s="148">
        <f t="shared" si="0"/>
        <v>0</v>
      </c>
      <c r="E15" s="76"/>
      <c r="F15" s="77"/>
      <c r="G15" s="148">
        <f t="shared" si="1"/>
        <v>0</v>
      </c>
      <c r="H15" s="76"/>
      <c r="I15" s="77"/>
    </row>
    <row r="16" spans="1:9">
      <c r="A16" s="147"/>
      <c r="B16" s="75"/>
      <c r="C16" s="75"/>
      <c r="D16" s="148">
        <f t="shared" si="0"/>
        <v>0</v>
      </c>
      <c r="E16" s="76"/>
      <c r="F16" s="77"/>
      <c r="G16" s="148">
        <f t="shared" si="1"/>
        <v>0</v>
      </c>
      <c r="H16" s="76"/>
      <c r="I16" s="77"/>
    </row>
    <row r="17" spans="1:9">
      <c r="A17" s="147"/>
      <c r="B17" s="75"/>
      <c r="C17" s="75"/>
      <c r="D17" s="148">
        <f t="shared" si="0"/>
        <v>0</v>
      </c>
      <c r="E17" s="76"/>
      <c r="F17" s="77"/>
      <c r="G17" s="148">
        <f t="shared" si="1"/>
        <v>0</v>
      </c>
      <c r="H17" s="76"/>
      <c r="I17" s="77"/>
    </row>
    <row r="18" spans="1:9">
      <c r="A18" s="147"/>
      <c r="B18" s="75"/>
      <c r="C18" s="75"/>
      <c r="D18" s="148">
        <f t="shared" si="0"/>
        <v>0</v>
      </c>
      <c r="E18" s="76"/>
      <c r="F18" s="77"/>
      <c r="G18" s="148">
        <f t="shared" si="1"/>
        <v>0</v>
      </c>
      <c r="H18" s="76"/>
      <c r="I18" s="77"/>
    </row>
    <row r="19" spans="1:9">
      <c r="A19" s="147"/>
      <c r="B19" s="75"/>
      <c r="C19" s="75"/>
      <c r="D19" s="148">
        <f t="shared" si="0"/>
        <v>0</v>
      </c>
      <c r="E19" s="76"/>
      <c r="F19" s="77"/>
      <c r="G19" s="148">
        <f t="shared" si="1"/>
        <v>0</v>
      </c>
      <c r="H19" s="76"/>
      <c r="I19" s="77"/>
    </row>
    <row r="20" spans="1:9">
      <c r="A20" s="147"/>
      <c r="B20" s="75"/>
      <c r="C20" s="75"/>
      <c r="D20" s="148">
        <f t="shared" si="0"/>
        <v>0</v>
      </c>
      <c r="E20" s="76"/>
      <c r="F20" s="77"/>
      <c r="G20" s="148">
        <f t="shared" si="1"/>
        <v>0</v>
      </c>
      <c r="H20" s="76"/>
      <c r="I20" s="77"/>
    </row>
    <row r="21" spans="1:9" s="38" customFormat="1">
      <c r="A21" s="149"/>
      <c r="B21" s="75"/>
      <c r="C21" s="75"/>
      <c r="D21" s="148">
        <f t="shared" si="0"/>
        <v>0</v>
      </c>
      <c r="E21" s="76"/>
      <c r="F21" s="77"/>
      <c r="G21" s="148">
        <f t="shared" si="1"/>
        <v>0</v>
      </c>
      <c r="H21" s="76"/>
      <c r="I21" s="77"/>
    </row>
    <row r="22" spans="1:9" s="38" customFormat="1">
      <c r="A22" s="149"/>
      <c r="B22" s="75"/>
      <c r="C22" s="75"/>
      <c r="D22" s="148">
        <f t="shared" si="0"/>
        <v>0</v>
      </c>
      <c r="E22" s="76"/>
      <c r="F22" s="77"/>
      <c r="G22" s="148">
        <f t="shared" si="1"/>
        <v>0</v>
      </c>
      <c r="H22" s="76"/>
      <c r="I22" s="77"/>
    </row>
    <row r="23" spans="1:9" s="38" customFormat="1">
      <c r="A23" s="150" t="s">
        <v>2</v>
      </c>
      <c r="B23" s="78">
        <f>SUM(B13:B22)</f>
        <v>9</v>
      </c>
      <c r="C23" s="78">
        <f>SUM(C13:C22)</f>
        <v>0</v>
      </c>
      <c r="D23" s="151">
        <f t="shared" si="0"/>
        <v>9</v>
      </c>
      <c r="E23" s="78">
        <f>SUM(E13:E22)</f>
        <v>40</v>
      </c>
      <c r="F23" s="78">
        <f>SUM(F13:F22)</f>
        <v>0</v>
      </c>
      <c r="G23" s="151">
        <f t="shared" si="1"/>
        <v>40</v>
      </c>
      <c r="H23" s="78">
        <f>SUM(H13:H22)</f>
        <v>0</v>
      </c>
      <c r="I23" s="78">
        <f>SUM(I13:I22)</f>
        <v>0</v>
      </c>
    </row>
  </sheetData>
  <mergeCells count="7">
    <mergeCell ref="A6:B6"/>
    <mergeCell ref="A11:A12"/>
    <mergeCell ref="B11:G11"/>
    <mergeCell ref="H11:I11"/>
    <mergeCell ref="C2:H2"/>
    <mergeCell ref="C3:H3"/>
    <mergeCell ref="C4:H4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"/>
  <sheetViews>
    <sheetView zoomScaleSheetLayoutView="100" workbookViewId="0">
      <selection activeCell="P12" sqref="P12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134"/>
      <c r="B1" s="135" t="s">
        <v>123</v>
      </c>
      <c r="C1" s="126" t="str">
        <f>'Kadar.ode.'!C1</f>
        <v>Специјална болница за неспецифичне плућне болести "Сокобања" - Сокобања</v>
      </c>
      <c r="D1" s="130"/>
      <c r="E1" s="130"/>
      <c r="F1" s="130"/>
      <c r="G1" s="256"/>
      <c r="H1" s="267"/>
      <c r="I1" s="263"/>
      <c r="J1" s="260"/>
      <c r="K1" s="260"/>
      <c r="L1" s="39"/>
      <c r="M1" s="39"/>
      <c r="N1" s="39"/>
      <c r="O1" s="39"/>
      <c r="P1" s="39"/>
      <c r="Q1" s="39"/>
    </row>
    <row r="2" spans="1:17">
      <c r="A2" s="134"/>
      <c r="B2" s="135" t="s">
        <v>124</v>
      </c>
      <c r="C2" s="126">
        <f>'Kadar.ode.'!C2</f>
        <v>7248261</v>
      </c>
      <c r="D2" s="130"/>
      <c r="E2" s="130"/>
      <c r="F2" s="130"/>
      <c r="G2" s="255"/>
      <c r="H2" s="267"/>
      <c r="I2" s="264"/>
      <c r="J2" s="260"/>
      <c r="K2" s="257"/>
      <c r="L2" s="39"/>
      <c r="M2" s="39"/>
    </row>
    <row r="3" spans="1:17">
      <c r="A3" s="134"/>
      <c r="B3" s="135" t="s">
        <v>125</v>
      </c>
      <c r="C3" s="471">
        <v>44927</v>
      </c>
      <c r="D3" s="130"/>
      <c r="E3" s="130"/>
      <c r="F3" s="130"/>
      <c r="G3" s="243"/>
      <c r="H3" s="267"/>
      <c r="I3" s="264"/>
      <c r="J3" s="260"/>
      <c r="K3" s="257"/>
      <c r="L3" s="39"/>
      <c r="M3" s="39"/>
      <c r="N3" s="39"/>
      <c r="O3" s="39"/>
      <c r="P3" s="39"/>
      <c r="Q3" s="39"/>
    </row>
    <row r="4" spans="1:17" ht="14.25">
      <c r="A4" s="134"/>
      <c r="B4" s="135" t="s">
        <v>1628</v>
      </c>
      <c r="C4" s="127" t="s">
        <v>148</v>
      </c>
      <c r="D4" s="131"/>
      <c r="E4" s="131"/>
      <c r="F4" s="131"/>
      <c r="G4" s="244"/>
      <c r="H4" s="268"/>
      <c r="I4" s="265"/>
      <c r="J4" s="261"/>
      <c r="K4" s="258"/>
      <c r="L4" s="39"/>
      <c r="M4" s="39"/>
      <c r="N4" s="39"/>
      <c r="O4" s="39"/>
      <c r="P4" s="39"/>
      <c r="Q4" s="39"/>
    </row>
    <row r="5" spans="1:17">
      <c r="A5" s="254"/>
      <c r="B5" s="254"/>
      <c r="C5" s="254"/>
      <c r="D5" s="254"/>
      <c r="E5" s="254"/>
      <c r="F5" s="254"/>
      <c r="G5" s="273"/>
      <c r="H5" s="269"/>
      <c r="I5" s="266"/>
      <c r="J5" s="262"/>
      <c r="K5" s="259"/>
      <c r="L5" s="40"/>
      <c r="M5" s="40"/>
      <c r="N5" s="40"/>
      <c r="O5" s="40"/>
      <c r="P5" s="40"/>
      <c r="Q5" s="40"/>
    </row>
    <row r="6" spans="1:17" ht="193.5" customHeight="1" thickBot="1">
      <c r="A6" s="270"/>
      <c r="B6" s="270"/>
      <c r="C6" s="271" t="s">
        <v>1638</v>
      </c>
      <c r="D6" s="271" t="s">
        <v>45</v>
      </c>
      <c r="E6" s="271" t="s">
        <v>58</v>
      </c>
      <c r="F6" s="271" t="s">
        <v>130</v>
      </c>
      <c r="G6" s="271" t="s">
        <v>149</v>
      </c>
      <c r="H6" s="279" t="s">
        <v>1641</v>
      </c>
      <c r="I6" s="279" t="s">
        <v>1640</v>
      </c>
      <c r="J6" s="272" t="s">
        <v>1639</v>
      </c>
      <c r="K6" s="253" t="s">
        <v>1637</v>
      </c>
      <c r="L6" s="40"/>
      <c r="M6" s="40"/>
      <c r="N6" s="40"/>
      <c r="O6" s="40"/>
      <c r="P6" s="40"/>
      <c r="Q6" s="40"/>
    </row>
    <row r="7" spans="1:17" ht="6" customHeight="1" thickTop="1" thickBot="1">
      <c r="A7" s="41"/>
      <c r="B7" s="41"/>
      <c r="C7" s="41"/>
      <c r="D7" s="41"/>
      <c r="E7" s="41"/>
      <c r="F7" s="41"/>
      <c r="G7" s="41"/>
      <c r="H7" s="41"/>
      <c r="I7" s="276"/>
      <c r="J7" s="277"/>
      <c r="K7" s="275"/>
      <c r="L7" s="40"/>
      <c r="M7" s="40"/>
      <c r="N7" s="40"/>
      <c r="O7" s="40"/>
      <c r="P7" s="40"/>
      <c r="Q7" s="40"/>
    </row>
    <row r="8" spans="1:17" ht="16.5" thickTop="1" thickBot="1">
      <c r="A8" s="274" t="s">
        <v>52</v>
      </c>
      <c r="B8" s="41"/>
      <c r="C8" s="41">
        <v>25</v>
      </c>
      <c r="D8" s="79">
        <f>IF('Kadar.zaj.med.del.'!E11&gt;='Kadar.zaj.med.del.'!J11,SUM('Kadar.ode.'!P13,'Kadar.dne.bol.dij.'!H18,'Kadar.zaj.med.del.'!J22)-'Kadar.zaj.med.del.'!J11-'Kadar.zaj.med.del.'!J18,IF((('Kadar.zaj.med.del.'!E11+'Kadar.zaj.med.del.'!D11)&lt;='Kadar.zaj.med.del.'!J11),SUM('Kadar.ode.'!P13,'Kadar.dne.bol.dij.'!H18,'Kadar.zaj.med.del.'!J22)-'Kadar.zaj.med.del.'!J18-('Kadar.zaj.med.del.'!J11-'Kadar.zaj.med.del.'!D11),SUM('Kadar.ode.'!P13,'Kadar.dne.bol.dij.'!H18,'Kadar.zaj.med.del.'!J22)-'Kadar.zaj.med.del.'!J18-'Kadar.zaj.med.del.'!E11))</f>
        <v>0</v>
      </c>
      <c r="E8" s="79">
        <f t="shared" ref="E8:E12" si="0">C8-D8</f>
        <v>25</v>
      </c>
      <c r="F8" s="41">
        <f>SUM('Kadar.ode.'!AD13,'Kadar.dne.bol.dij.'!P18,'Kadar.zaj.med.del.'!T22)</f>
        <v>0</v>
      </c>
      <c r="G8" s="41">
        <v>25</v>
      </c>
      <c r="H8" s="41">
        <v>0</v>
      </c>
      <c r="I8" s="252">
        <v>0</v>
      </c>
      <c r="J8" s="252">
        <v>0</v>
      </c>
      <c r="K8" s="41">
        <v>25</v>
      </c>
      <c r="L8" s="40"/>
      <c r="M8" s="40"/>
      <c r="N8" s="40"/>
      <c r="O8" s="40"/>
      <c r="P8" s="40"/>
      <c r="Q8" s="40"/>
    </row>
    <row r="9" spans="1:17" ht="16.5" thickTop="1" thickBot="1">
      <c r="A9" s="274" t="s">
        <v>53</v>
      </c>
      <c r="B9" s="41"/>
      <c r="C9" s="41">
        <v>1</v>
      </c>
      <c r="D9" s="41">
        <f>IF('Kadar.zaj.med.del.'!D11+'Kadar.zaj.med.del.'!E11&lt;='Kadar.zaj.med.del.'!J11,SUM('Kadar.zaj.med.del.'!J18+'Kadar.zaj.med.del.'!J11-'Kadar.zaj.med.del.'!D11),IF('Kadar.zaj.med.del.'!E11&gt;'Kadar.zaj.med.del.'!J11,SUM('Kadar.zaj.med.del.'!J18+'Kadar.zaj.med.del.'!J11),SUM('Kadar.zaj.med.del.'!J18+'Kadar.zaj.med.del.'!E11)))</f>
        <v>0</v>
      </c>
      <c r="E9" s="41">
        <f t="shared" si="0"/>
        <v>1</v>
      </c>
      <c r="F9" s="41">
        <f>SUM('Kadar.zaj.med.del.'!U22)</f>
        <v>0</v>
      </c>
      <c r="G9" s="41">
        <v>1</v>
      </c>
      <c r="H9" s="41">
        <v>0</v>
      </c>
      <c r="I9" s="41">
        <v>0</v>
      </c>
      <c r="J9" s="252">
        <v>0</v>
      </c>
      <c r="K9" s="41">
        <v>1</v>
      </c>
      <c r="L9" s="40"/>
      <c r="M9" s="40"/>
      <c r="N9" s="40"/>
      <c r="O9" s="40"/>
      <c r="P9" s="40"/>
      <c r="Q9" s="40"/>
    </row>
    <row r="10" spans="1:17" ht="31.5" thickTop="1" thickBot="1">
      <c r="A10" s="274" t="s">
        <v>54</v>
      </c>
      <c r="B10" s="41"/>
      <c r="C10" s="41">
        <v>70</v>
      </c>
      <c r="D10" s="79">
        <f>SUM('Kadar.ode.'!X13,'Kadar.dne.bol.dij.'!K18,'Kadar.zaj.med.del.'!O22)</f>
        <v>0</v>
      </c>
      <c r="E10" s="41">
        <f t="shared" si="0"/>
        <v>70</v>
      </c>
      <c r="F10" s="41">
        <f>SUM('Kadar.ode.'!AE13,'Kadar.dne.bol.dij.'!Q18,'Kadar.zaj.med.del.'!V22)</f>
        <v>0</v>
      </c>
      <c r="G10" s="41">
        <v>70</v>
      </c>
      <c r="H10" s="41">
        <v>0</v>
      </c>
      <c r="I10" s="41">
        <v>0</v>
      </c>
      <c r="J10" s="252"/>
      <c r="K10" s="41">
        <v>70</v>
      </c>
    </row>
    <row r="11" spans="1:17" ht="31.5" thickTop="1" thickBot="1">
      <c r="A11" s="274" t="s">
        <v>55</v>
      </c>
      <c r="B11" s="41"/>
      <c r="C11" s="41">
        <v>1</v>
      </c>
      <c r="D11" s="41">
        <f>SUM('Kadar.ode.'!AA13,'Kadar.ode.'!AB13,'Kadar.dne.bol.dij.'!N18,'Kadar.zaj.med.del.'!R22)</f>
        <v>0</v>
      </c>
      <c r="E11" s="41">
        <f t="shared" si="0"/>
        <v>1</v>
      </c>
      <c r="F11" s="41">
        <f>SUM('Kadar.ode.'!AF13,'Kadar.dne.bol.dij.'!R18,'Kadar.zaj.med.del.'!W22)</f>
        <v>0</v>
      </c>
      <c r="G11" s="41">
        <v>1</v>
      </c>
      <c r="H11" s="41">
        <v>0</v>
      </c>
      <c r="I11" s="41">
        <v>0</v>
      </c>
      <c r="J11" s="252">
        <v>0</v>
      </c>
      <c r="K11" s="41">
        <v>1</v>
      </c>
    </row>
    <row r="12" spans="1:17" ht="46.5" thickTop="1" thickBot="1">
      <c r="A12" s="274" t="s">
        <v>56</v>
      </c>
      <c r="B12" s="41"/>
      <c r="C12" s="41">
        <v>9</v>
      </c>
      <c r="D12" s="41">
        <f>SUM('Kadar.nem.'!C23)</f>
        <v>0</v>
      </c>
      <c r="E12" s="41">
        <f t="shared" si="0"/>
        <v>9</v>
      </c>
      <c r="F12" s="41">
        <f>SUM('Kadar.nem.'!H23)</f>
        <v>0</v>
      </c>
      <c r="G12" s="41">
        <v>9</v>
      </c>
      <c r="H12" s="41">
        <v>0</v>
      </c>
      <c r="I12" s="41">
        <v>0</v>
      </c>
      <c r="J12" s="252">
        <v>0</v>
      </c>
      <c r="K12" s="41">
        <v>9</v>
      </c>
    </row>
    <row r="13" spans="1:17" ht="46.5" thickTop="1" thickBot="1">
      <c r="A13" s="274" t="s">
        <v>57</v>
      </c>
      <c r="B13" s="41"/>
      <c r="C13" s="41">
        <v>40</v>
      </c>
      <c r="D13" s="41">
        <f>SUM('Kadar.nem.'!F23)</f>
        <v>0</v>
      </c>
      <c r="E13" s="41">
        <v>40</v>
      </c>
      <c r="F13" s="41">
        <f>SUM('Kadar.nem.'!I23)</f>
        <v>0</v>
      </c>
      <c r="G13" s="41">
        <v>40</v>
      </c>
      <c r="H13" s="41">
        <v>0</v>
      </c>
      <c r="I13" s="41">
        <v>0</v>
      </c>
      <c r="J13" s="252">
        <v>0</v>
      </c>
      <c r="K13" s="41">
        <v>40</v>
      </c>
    </row>
    <row r="14" spans="1:17" ht="16.5" thickTop="1" thickBot="1">
      <c r="A14" s="274" t="s">
        <v>2</v>
      </c>
      <c r="B14" s="41"/>
      <c r="C14" s="41">
        <f>SUM(C8:C13)</f>
        <v>146</v>
      </c>
      <c r="D14" s="41">
        <f>SUM(D8:D13)</f>
        <v>0</v>
      </c>
      <c r="E14" s="41">
        <f>SUM(E8:E13)</f>
        <v>146</v>
      </c>
      <c r="F14" s="41">
        <f>SUM(F8:F13)</f>
        <v>0</v>
      </c>
      <c r="G14" s="41">
        <f>SUM(G8:G13)</f>
        <v>146</v>
      </c>
      <c r="H14" s="41">
        <v>0</v>
      </c>
      <c r="I14" s="41">
        <v>0</v>
      </c>
      <c r="J14" s="252">
        <f>SUM(J8:J13)</f>
        <v>0</v>
      </c>
      <c r="K14" s="41">
        <f t="shared" ref="K14" si="1">C14+J14</f>
        <v>146</v>
      </c>
    </row>
    <row r="15" spans="1:17" ht="13.5" thickTop="1"/>
  </sheetData>
  <phoneticPr fontId="13" type="noConversion"/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zoomScaleSheetLayoutView="100" workbookViewId="0">
      <selection activeCell="C3" sqref="C3"/>
    </sheetView>
  </sheetViews>
  <sheetFormatPr defaultRowHeight="12.75"/>
  <cols>
    <col min="1" max="1" width="4.7109375" style="403" customWidth="1"/>
    <col min="2" max="2" width="32.5703125" style="403" customWidth="1"/>
    <col min="3" max="3" width="20.5703125" style="403" customWidth="1"/>
    <col min="4" max="4" width="21.140625" style="403" customWidth="1"/>
    <col min="5" max="5" width="21.85546875" style="403" customWidth="1"/>
    <col min="6" max="6" width="32.5703125" style="403" customWidth="1"/>
    <col min="7" max="16384" width="9.140625" style="403"/>
  </cols>
  <sheetData>
    <row r="1" spans="1:6">
      <c r="A1" s="247"/>
      <c r="B1" s="248" t="s">
        <v>123</v>
      </c>
      <c r="C1" s="241" t="str">
        <f>'[1]Kadar.ode.'!C1</f>
        <v>Специјална болница за неспецифичне плућне болести "Сокобања" - Сокобања</v>
      </c>
      <c r="D1" s="243"/>
      <c r="E1" s="243"/>
      <c r="F1" s="243"/>
    </row>
    <row r="2" spans="1:6">
      <c r="A2" s="247"/>
      <c r="B2" s="248" t="s">
        <v>124</v>
      </c>
      <c r="C2" s="241" t="str">
        <f>'[1]Kadar.ode.'!C2</f>
        <v>7248261</v>
      </c>
      <c r="D2" s="243"/>
      <c r="E2" s="243"/>
      <c r="F2" s="243"/>
    </row>
    <row r="3" spans="1:6">
      <c r="A3" s="247"/>
      <c r="B3" s="248" t="s">
        <v>125</v>
      </c>
      <c r="C3" s="471">
        <v>44927</v>
      </c>
      <c r="D3" s="243"/>
      <c r="E3" s="243"/>
      <c r="F3" s="243"/>
    </row>
    <row r="4" spans="1:6" ht="14.25">
      <c r="A4" s="247"/>
      <c r="B4" s="248" t="s">
        <v>2395</v>
      </c>
      <c r="C4" s="242" t="s">
        <v>2394</v>
      </c>
      <c r="D4" s="244"/>
      <c r="E4" s="244"/>
      <c r="F4" s="244"/>
    </row>
    <row r="6" spans="1:6" ht="60.75" customHeight="1">
      <c r="A6" s="413" t="s">
        <v>2393</v>
      </c>
      <c r="B6" s="411" t="s">
        <v>2392</v>
      </c>
      <c r="C6" s="412" t="s">
        <v>2391</v>
      </c>
      <c r="D6" s="412" t="s">
        <v>2390</v>
      </c>
      <c r="E6" s="412" t="s">
        <v>2389</v>
      </c>
      <c r="F6" s="411" t="s">
        <v>2388</v>
      </c>
    </row>
    <row r="7" spans="1:6" s="406" customFormat="1" ht="51">
      <c r="A7" s="410" t="s">
        <v>2387</v>
      </c>
      <c r="B7" s="409" t="s">
        <v>2386</v>
      </c>
      <c r="C7" s="407" t="s">
        <v>2385</v>
      </c>
      <c r="D7" s="407" t="s">
        <v>2384</v>
      </c>
      <c r="E7" s="408">
        <v>0.9</v>
      </c>
      <c r="F7" s="407" t="s">
        <v>2423</v>
      </c>
    </row>
    <row r="8" spans="1:6">
      <c r="A8" s="405"/>
      <c r="B8" s="404"/>
      <c r="C8" s="404"/>
      <c r="D8" s="404"/>
      <c r="E8" s="404"/>
      <c r="F8" s="404"/>
    </row>
    <row r="9" spans="1:6">
      <c r="A9" s="405"/>
      <c r="B9" s="404"/>
      <c r="C9" s="404"/>
      <c r="D9" s="404"/>
      <c r="E9" s="404"/>
      <c r="F9" s="404"/>
    </row>
    <row r="10" spans="1:6">
      <c r="A10" s="405"/>
      <c r="B10" s="404"/>
      <c r="C10" s="404"/>
      <c r="D10" s="404"/>
      <c r="E10" s="404"/>
      <c r="F10" s="404"/>
    </row>
    <row r="11" spans="1:6">
      <c r="A11" s="405"/>
      <c r="B11" s="404"/>
      <c r="C11" s="404"/>
      <c r="D11" s="404"/>
      <c r="E11" s="404"/>
      <c r="F11" s="404"/>
    </row>
    <row r="12" spans="1:6">
      <c r="A12" s="405"/>
      <c r="B12" s="404"/>
      <c r="C12" s="404"/>
      <c r="D12" s="404"/>
      <c r="E12" s="404"/>
      <c r="F12" s="404"/>
    </row>
    <row r="13" spans="1:6">
      <c r="A13" s="405"/>
      <c r="B13" s="404"/>
      <c r="C13" s="404"/>
      <c r="D13" s="404"/>
      <c r="E13" s="404"/>
      <c r="F13" s="404"/>
    </row>
    <row r="14" spans="1:6">
      <c r="A14" s="405"/>
      <c r="B14" s="404"/>
      <c r="C14" s="404"/>
      <c r="D14" s="404"/>
      <c r="E14" s="404"/>
      <c r="F14" s="404"/>
    </row>
  </sheetData>
  <sheetProtection formatCells="0" formatColumns="0" formatRows="0" insertColumns="0" insertRows="0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topLeftCell="C1" zoomScaleSheetLayoutView="100" workbookViewId="0">
      <selection activeCell="C3" sqref="C3"/>
    </sheetView>
  </sheetViews>
  <sheetFormatPr defaultRowHeight="12.75"/>
  <cols>
    <col min="1" max="1" width="4.7109375" customWidth="1"/>
    <col min="2" max="2" width="29.28515625" customWidth="1"/>
    <col min="3" max="3" width="20.5703125" customWidth="1"/>
    <col min="4" max="4" width="21.140625" customWidth="1"/>
    <col min="5" max="5" width="21.85546875" customWidth="1"/>
    <col min="6" max="6" width="32.5703125" customWidth="1"/>
    <col min="257" max="257" width="4.7109375" customWidth="1"/>
    <col min="258" max="258" width="29.28515625" customWidth="1"/>
    <col min="259" max="259" width="20.5703125" customWidth="1"/>
    <col min="260" max="260" width="21.140625" customWidth="1"/>
    <col min="261" max="261" width="21.85546875" customWidth="1"/>
    <col min="262" max="262" width="32.5703125" customWidth="1"/>
    <col min="513" max="513" width="4.7109375" customWidth="1"/>
    <col min="514" max="514" width="29.28515625" customWidth="1"/>
    <col min="515" max="515" width="20.5703125" customWidth="1"/>
    <col min="516" max="516" width="21.140625" customWidth="1"/>
    <col min="517" max="517" width="21.85546875" customWidth="1"/>
    <col min="518" max="518" width="32.5703125" customWidth="1"/>
    <col min="769" max="769" width="4.7109375" customWidth="1"/>
    <col min="770" max="770" width="29.28515625" customWidth="1"/>
    <col min="771" max="771" width="20.5703125" customWidth="1"/>
    <col min="772" max="772" width="21.140625" customWidth="1"/>
    <col min="773" max="773" width="21.85546875" customWidth="1"/>
    <col min="774" max="774" width="32.5703125" customWidth="1"/>
    <col min="1025" max="1025" width="4.7109375" customWidth="1"/>
    <col min="1026" max="1026" width="29.28515625" customWidth="1"/>
    <col min="1027" max="1027" width="20.5703125" customWidth="1"/>
    <col min="1028" max="1028" width="21.140625" customWidth="1"/>
    <col min="1029" max="1029" width="21.85546875" customWidth="1"/>
    <col min="1030" max="1030" width="32.5703125" customWidth="1"/>
    <col min="1281" max="1281" width="4.7109375" customWidth="1"/>
    <col min="1282" max="1282" width="29.28515625" customWidth="1"/>
    <col min="1283" max="1283" width="20.5703125" customWidth="1"/>
    <col min="1284" max="1284" width="21.140625" customWidth="1"/>
    <col min="1285" max="1285" width="21.85546875" customWidth="1"/>
    <col min="1286" max="1286" width="32.5703125" customWidth="1"/>
    <col min="1537" max="1537" width="4.7109375" customWidth="1"/>
    <col min="1538" max="1538" width="29.28515625" customWidth="1"/>
    <col min="1539" max="1539" width="20.5703125" customWidth="1"/>
    <col min="1540" max="1540" width="21.140625" customWidth="1"/>
    <col min="1541" max="1541" width="21.85546875" customWidth="1"/>
    <col min="1542" max="1542" width="32.5703125" customWidth="1"/>
    <col min="1793" max="1793" width="4.7109375" customWidth="1"/>
    <col min="1794" max="1794" width="29.28515625" customWidth="1"/>
    <col min="1795" max="1795" width="20.5703125" customWidth="1"/>
    <col min="1796" max="1796" width="21.140625" customWidth="1"/>
    <col min="1797" max="1797" width="21.85546875" customWidth="1"/>
    <col min="1798" max="1798" width="32.5703125" customWidth="1"/>
    <col min="2049" max="2049" width="4.7109375" customWidth="1"/>
    <col min="2050" max="2050" width="29.28515625" customWidth="1"/>
    <col min="2051" max="2051" width="20.5703125" customWidth="1"/>
    <col min="2052" max="2052" width="21.140625" customWidth="1"/>
    <col min="2053" max="2053" width="21.85546875" customWidth="1"/>
    <col min="2054" max="2054" width="32.5703125" customWidth="1"/>
    <col min="2305" max="2305" width="4.7109375" customWidth="1"/>
    <col min="2306" max="2306" width="29.28515625" customWidth="1"/>
    <col min="2307" max="2307" width="20.5703125" customWidth="1"/>
    <col min="2308" max="2308" width="21.140625" customWidth="1"/>
    <col min="2309" max="2309" width="21.85546875" customWidth="1"/>
    <col min="2310" max="2310" width="32.5703125" customWidth="1"/>
    <col min="2561" max="2561" width="4.7109375" customWidth="1"/>
    <col min="2562" max="2562" width="29.28515625" customWidth="1"/>
    <col min="2563" max="2563" width="20.5703125" customWidth="1"/>
    <col min="2564" max="2564" width="21.140625" customWidth="1"/>
    <col min="2565" max="2565" width="21.85546875" customWidth="1"/>
    <col min="2566" max="2566" width="32.5703125" customWidth="1"/>
    <col min="2817" max="2817" width="4.7109375" customWidth="1"/>
    <col min="2818" max="2818" width="29.28515625" customWidth="1"/>
    <col min="2819" max="2819" width="20.5703125" customWidth="1"/>
    <col min="2820" max="2820" width="21.140625" customWidth="1"/>
    <col min="2821" max="2821" width="21.85546875" customWidth="1"/>
    <col min="2822" max="2822" width="32.5703125" customWidth="1"/>
    <col min="3073" max="3073" width="4.7109375" customWidth="1"/>
    <col min="3074" max="3074" width="29.28515625" customWidth="1"/>
    <col min="3075" max="3075" width="20.5703125" customWidth="1"/>
    <col min="3076" max="3076" width="21.140625" customWidth="1"/>
    <col min="3077" max="3077" width="21.85546875" customWidth="1"/>
    <col min="3078" max="3078" width="32.5703125" customWidth="1"/>
    <col min="3329" max="3329" width="4.7109375" customWidth="1"/>
    <col min="3330" max="3330" width="29.28515625" customWidth="1"/>
    <col min="3331" max="3331" width="20.5703125" customWidth="1"/>
    <col min="3332" max="3332" width="21.140625" customWidth="1"/>
    <col min="3333" max="3333" width="21.85546875" customWidth="1"/>
    <col min="3334" max="3334" width="32.5703125" customWidth="1"/>
    <col min="3585" max="3585" width="4.7109375" customWidth="1"/>
    <col min="3586" max="3586" width="29.28515625" customWidth="1"/>
    <col min="3587" max="3587" width="20.5703125" customWidth="1"/>
    <col min="3588" max="3588" width="21.140625" customWidth="1"/>
    <col min="3589" max="3589" width="21.85546875" customWidth="1"/>
    <col min="3590" max="3590" width="32.5703125" customWidth="1"/>
    <col min="3841" max="3841" width="4.7109375" customWidth="1"/>
    <col min="3842" max="3842" width="29.28515625" customWidth="1"/>
    <col min="3843" max="3843" width="20.5703125" customWidth="1"/>
    <col min="3844" max="3844" width="21.140625" customWidth="1"/>
    <col min="3845" max="3845" width="21.85546875" customWidth="1"/>
    <col min="3846" max="3846" width="32.5703125" customWidth="1"/>
    <col min="4097" max="4097" width="4.7109375" customWidth="1"/>
    <col min="4098" max="4098" width="29.28515625" customWidth="1"/>
    <col min="4099" max="4099" width="20.5703125" customWidth="1"/>
    <col min="4100" max="4100" width="21.140625" customWidth="1"/>
    <col min="4101" max="4101" width="21.85546875" customWidth="1"/>
    <col min="4102" max="4102" width="32.5703125" customWidth="1"/>
    <col min="4353" max="4353" width="4.7109375" customWidth="1"/>
    <col min="4354" max="4354" width="29.28515625" customWidth="1"/>
    <col min="4355" max="4355" width="20.5703125" customWidth="1"/>
    <col min="4356" max="4356" width="21.140625" customWidth="1"/>
    <col min="4357" max="4357" width="21.85546875" customWidth="1"/>
    <col min="4358" max="4358" width="32.5703125" customWidth="1"/>
    <col min="4609" max="4609" width="4.7109375" customWidth="1"/>
    <col min="4610" max="4610" width="29.28515625" customWidth="1"/>
    <col min="4611" max="4611" width="20.5703125" customWidth="1"/>
    <col min="4612" max="4612" width="21.140625" customWidth="1"/>
    <col min="4613" max="4613" width="21.85546875" customWidth="1"/>
    <col min="4614" max="4614" width="32.5703125" customWidth="1"/>
    <col min="4865" max="4865" width="4.7109375" customWidth="1"/>
    <col min="4866" max="4866" width="29.28515625" customWidth="1"/>
    <col min="4867" max="4867" width="20.5703125" customWidth="1"/>
    <col min="4868" max="4868" width="21.140625" customWidth="1"/>
    <col min="4869" max="4869" width="21.85546875" customWidth="1"/>
    <col min="4870" max="4870" width="32.5703125" customWidth="1"/>
    <col min="5121" max="5121" width="4.7109375" customWidth="1"/>
    <col min="5122" max="5122" width="29.28515625" customWidth="1"/>
    <col min="5123" max="5123" width="20.5703125" customWidth="1"/>
    <col min="5124" max="5124" width="21.140625" customWidth="1"/>
    <col min="5125" max="5125" width="21.85546875" customWidth="1"/>
    <col min="5126" max="5126" width="32.5703125" customWidth="1"/>
    <col min="5377" max="5377" width="4.7109375" customWidth="1"/>
    <col min="5378" max="5378" width="29.28515625" customWidth="1"/>
    <col min="5379" max="5379" width="20.5703125" customWidth="1"/>
    <col min="5380" max="5380" width="21.140625" customWidth="1"/>
    <col min="5381" max="5381" width="21.85546875" customWidth="1"/>
    <col min="5382" max="5382" width="32.5703125" customWidth="1"/>
    <col min="5633" max="5633" width="4.7109375" customWidth="1"/>
    <col min="5634" max="5634" width="29.28515625" customWidth="1"/>
    <col min="5635" max="5635" width="20.5703125" customWidth="1"/>
    <col min="5636" max="5636" width="21.140625" customWidth="1"/>
    <col min="5637" max="5637" width="21.85546875" customWidth="1"/>
    <col min="5638" max="5638" width="32.5703125" customWidth="1"/>
    <col min="5889" max="5889" width="4.7109375" customWidth="1"/>
    <col min="5890" max="5890" width="29.28515625" customWidth="1"/>
    <col min="5891" max="5891" width="20.5703125" customWidth="1"/>
    <col min="5892" max="5892" width="21.140625" customWidth="1"/>
    <col min="5893" max="5893" width="21.85546875" customWidth="1"/>
    <col min="5894" max="5894" width="32.5703125" customWidth="1"/>
    <col min="6145" max="6145" width="4.7109375" customWidth="1"/>
    <col min="6146" max="6146" width="29.28515625" customWidth="1"/>
    <col min="6147" max="6147" width="20.5703125" customWidth="1"/>
    <col min="6148" max="6148" width="21.140625" customWidth="1"/>
    <col min="6149" max="6149" width="21.85546875" customWidth="1"/>
    <col min="6150" max="6150" width="32.5703125" customWidth="1"/>
    <col min="6401" max="6401" width="4.7109375" customWidth="1"/>
    <col min="6402" max="6402" width="29.28515625" customWidth="1"/>
    <col min="6403" max="6403" width="20.5703125" customWidth="1"/>
    <col min="6404" max="6404" width="21.140625" customWidth="1"/>
    <col min="6405" max="6405" width="21.85546875" customWidth="1"/>
    <col min="6406" max="6406" width="32.5703125" customWidth="1"/>
    <col min="6657" max="6657" width="4.7109375" customWidth="1"/>
    <col min="6658" max="6658" width="29.28515625" customWidth="1"/>
    <col min="6659" max="6659" width="20.5703125" customWidth="1"/>
    <col min="6660" max="6660" width="21.140625" customWidth="1"/>
    <col min="6661" max="6661" width="21.85546875" customWidth="1"/>
    <col min="6662" max="6662" width="32.5703125" customWidth="1"/>
    <col min="6913" max="6913" width="4.7109375" customWidth="1"/>
    <col min="6914" max="6914" width="29.28515625" customWidth="1"/>
    <col min="6915" max="6915" width="20.5703125" customWidth="1"/>
    <col min="6916" max="6916" width="21.140625" customWidth="1"/>
    <col min="6917" max="6917" width="21.85546875" customWidth="1"/>
    <col min="6918" max="6918" width="32.5703125" customWidth="1"/>
    <col min="7169" max="7169" width="4.7109375" customWidth="1"/>
    <col min="7170" max="7170" width="29.28515625" customWidth="1"/>
    <col min="7171" max="7171" width="20.5703125" customWidth="1"/>
    <col min="7172" max="7172" width="21.140625" customWidth="1"/>
    <col min="7173" max="7173" width="21.85546875" customWidth="1"/>
    <col min="7174" max="7174" width="32.5703125" customWidth="1"/>
    <col min="7425" max="7425" width="4.7109375" customWidth="1"/>
    <col min="7426" max="7426" width="29.28515625" customWidth="1"/>
    <col min="7427" max="7427" width="20.5703125" customWidth="1"/>
    <col min="7428" max="7428" width="21.140625" customWidth="1"/>
    <col min="7429" max="7429" width="21.85546875" customWidth="1"/>
    <col min="7430" max="7430" width="32.5703125" customWidth="1"/>
    <col min="7681" max="7681" width="4.7109375" customWidth="1"/>
    <col min="7682" max="7682" width="29.28515625" customWidth="1"/>
    <col min="7683" max="7683" width="20.5703125" customWidth="1"/>
    <col min="7684" max="7684" width="21.140625" customWidth="1"/>
    <col min="7685" max="7685" width="21.85546875" customWidth="1"/>
    <col min="7686" max="7686" width="32.5703125" customWidth="1"/>
    <col min="7937" max="7937" width="4.7109375" customWidth="1"/>
    <col min="7938" max="7938" width="29.28515625" customWidth="1"/>
    <col min="7939" max="7939" width="20.5703125" customWidth="1"/>
    <col min="7940" max="7940" width="21.140625" customWidth="1"/>
    <col min="7941" max="7941" width="21.85546875" customWidth="1"/>
    <col min="7942" max="7942" width="32.5703125" customWidth="1"/>
    <col min="8193" max="8193" width="4.7109375" customWidth="1"/>
    <col min="8194" max="8194" width="29.28515625" customWidth="1"/>
    <col min="8195" max="8195" width="20.5703125" customWidth="1"/>
    <col min="8196" max="8196" width="21.140625" customWidth="1"/>
    <col min="8197" max="8197" width="21.85546875" customWidth="1"/>
    <col min="8198" max="8198" width="32.5703125" customWidth="1"/>
    <col min="8449" max="8449" width="4.7109375" customWidth="1"/>
    <col min="8450" max="8450" width="29.28515625" customWidth="1"/>
    <col min="8451" max="8451" width="20.5703125" customWidth="1"/>
    <col min="8452" max="8452" width="21.140625" customWidth="1"/>
    <col min="8453" max="8453" width="21.85546875" customWidth="1"/>
    <col min="8454" max="8454" width="32.5703125" customWidth="1"/>
    <col min="8705" max="8705" width="4.7109375" customWidth="1"/>
    <col min="8706" max="8706" width="29.28515625" customWidth="1"/>
    <col min="8707" max="8707" width="20.5703125" customWidth="1"/>
    <col min="8708" max="8708" width="21.140625" customWidth="1"/>
    <col min="8709" max="8709" width="21.85546875" customWidth="1"/>
    <col min="8710" max="8710" width="32.5703125" customWidth="1"/>
    <col min="8961" max="8961" width="4.7109375" customWidth="1"/>
    <col min="8962" max="8962" width="29.28515625" customWidth="1"/>
    <col min="8963" max="8963" width="20.5703125" customWidth="1"/>
    <col min="8964" max="8964" width="21.140625" customWidth="1"/>
    <col min="8965" max="8965" width="21.85546875" customWidth="1"/>
    <col min="8966" max="8966" width="32.5703125" customWidth="1"/>
    <col min="9217" max="9217" width="4.7109375" customWidth="1"/>
    <col min="9218" max="9218" width="29.28515625" customWidth="1"/>
    <col min="9219" max="9219" width="20.5703125" customWidth="1"/>
    <col min="9220" max="9220" width="21.140625" customWidth="1"/>
    <col min="9221" max="9221" width="21.85546875" customWidth="1"/>
    <col min="9222" max="9222" width="32.5703125" customWidth="1"/>
    <col min="9473" max="9473" width="4.7109375" customWidth="1"/>
    <col min="9474" max="9474" width="29.28515625" customWidth="1"/>
    <col min="9475" max="9475" width="20.5703125" customWidth="1"/>
    <col min="9476" max="9476" width="21.140625" customWidth="1"/>
    <col min="9477" max="9477" width="21.85546875" customWidth="1"/>
    <col min="9478" max="9478" width="32.5703125" customWidth="1"/>
    <col min="9729" max="9729" width="4.7109375" customWidth="1"/>
    <col min="9730" max="9730" width="29.28515625" customWidth="1"/>
    <col min="9731" max="9731" width="20.5703125" customWidth="1"/>
    <col min="9732" max="9732" width="21.140625" customWidth="1"/>
    <col min="9733" max="9733" width="21.85546875" customWidth="1"/>
    <col min="9734" max="9734" width="32.5703125" customWidth="1"/>
    <col min="9985" max="9985" width="4.7109375" customWidth="1"/>
    <col min="9986" max="9986" width="29.28515625" customWidth="1"/>
    <col min="9987" max="9987" width="20.5703125" customWidth="1"/>
    <col min="9988" max="9988" width="21.140625" customWidth="1"/>
    <col min="9989" max="9989" width="21.85546875" customWidth="1"/>
    <col min="9990" max="9990" width="32.5703125" customWidth="1"/>
    <col min="10241" max="10241" width="4.7109375" customWidth="1"/>
    <col min="10242" max="10242" width="29.28515625" customWidth="1"/>
    <col min="10243" max="10243" width="20.5703125" customWidth="1"/>
    <col min="10244" max="10244" width="21.140625" customWidth="1"/>
    <col min="10245" max="10245" width="21.85546875" customWidth="1"/>
    <col min="10246" max="10246" width="32.5703125" customWidth="1"/>
    <col min="10497" max="10497" width="4.7109375" customWidth="1"/>
    <col min="10498" max="10498" width="29.28515625" customWidth="1"/>
    <col min="10499" max="10499" width="20.5703125" customWidth="1"/>
    <col min="10500" max="10500" width="21.140625" customWidth="1"/>
    <col min="10501" max="10501" width="21.85546875" customWidth="1"/>
    <col min="10502" max="10502" width="32.5703125" customWidth="1"/>
    <col min="10753" max="10753" width="4.7109375" customWidth="1"/>
    <col min="10754" max="10754" width="29.28515625" customWidth="1"/>
    <col min="10755" max="10755" width="20.5703125" customWidth="1"/>
    <col min="10756" max="10756" width="21.140625" customWidth="1"/>
    <col min="10757" max="10757" width="21.85546875" customWidth="1"/>
    <col min="10758" max="10758" width="32.5703125" customWidth="1"/>
    <col min="11009" max="11009" width="4.7109375" customWidth="1"/>
    <col min="11010" max="11010" width="29.28515625" customWidth="1"/>
    <col min="11011" max="11011" width="20.5703125" customWidth="1"/>
    <col min="11012" max="11012" width="21.140625" customWidth="1"/>
    <col min="11013" max="11013" width="21.85546875" customWidth="1"/>
    <col min="11014" max="11014" width="32.5703125" customWidth="1"/>
    <col min="11265" max="11265" width="4.7109375" customWidth="1"/>
    <col min="11266" max="11266" width="29.28515625" customWidth="1"/>
    <col min="11267" max="11267" width="20.5703125" customWidth="1"/>
    <col min="11268" max="11268" width="21.140625" customWidth="1"/>
    <col min="11269" max="11269" width="21.85546875" customWidth="1"/>
    <col min="11270" max="11270" width="32.5703125" customWidth="1"/>
    <col min="11521" max="11521" width="4.7109375" customWidth="1"/>
    <col min="11522" max="11522" width="29.28515625" customWidth="1"/>
    <col min="11523" max="11523" width="20.5703125" customWidth="1"/>
    <col min="11524" max="11524" width="21.140625" customWidth="1"/>
    <col min="11525" max="11525" width="21.85546875" customWidth="1"/>
    <col min="11526" max="11526" width="32.5703125" customWidth="1"/>
    <col min="11777" max="11777" width="4.7109375" customWidth="1"/>
    <col min="11778" max="11778" width="29.28515625" customWidth="1"/>
    <col min="11779" max="11779" width="20.5703125" customWidth="1"/>
    <col min="11780" max="11780" width="21.140625" customWidth="1"/>
    <col min="11781" max="11781" width="21.85546875" customWidth="1"/>
    <col min="11782" max="11782" width="32.5703125" customWidth="1"/>
    <col min="12033" max="12033" width="4.7109375" customWidth="1"/>
    <col min="12034" max="12034" width="29.28515625" customWidth="1"/>
    <col min="12035" max="12035" width="20.5703125" customWidth="1"/>
    <col min="12036" max="12036" width="21.140625" customWidth="1"/>
    <col min="12037" max="12037" width="21.85546875" customWidth="1"/>
    <col min="12038" max="12038" width="32.5703125" customWidth="1"/>
    <col min="12289" max="12289" width="4.7109375" customWidth="1"/>
    <col min="12290" max="12290" width="29.28515625" customWidth="1"/>
    <col min="12291" max="12291" width="20.5703125" customWidth="1"/>
    <col min="12292" max="12292" width="21.140625" customWidth="1"/>
    <col min="12293" max="12293" width="21.85546875" customWidth="1"/>
    <col min="12294" max="12294" width="32.5703125" customWidth="1"/>
    <col min="12545" max="12545" width="4.7109375" customWidth="1"/>
    <col min="12546" max="12546" width="29.28515625" customWidth="1"/>
    <col min="12547" max="12547" width="20.5703125" customWidth="1"/>
    <col min="12548" max="12548" width="21.140625" customWidth="1"/>
    <col min="12549" max="12549" width="21.85546875" customWidth="1"/>
    <col min="12550" max="12550" width="32.5703125" customWidth="1"/>
    <col min="12801" max="12801" width="4.7109375" customWidth="1"/>
    <col min="12802" max="12802" width="29.28515625" customWidth="1"/>
    <col min="12803" max="12803" width="20.5703125" customWidth="1"/>
    <col min="12804" max="12804" width="21.140625" customWidth="1"/>
    <col min="12805" max="12805" width="21.85546875" customWidth="1"/>
    <col min="12806" max="12806" width="32.5703125" customWidth="1"/>
    <col min="13057" max="13057" width="4.7109375" customWidth="1"/>
    <col min="13058" max="13058" width="29.28515625" customWidth="1"/>
    <col min="13059" max="13059" width="20.5703125" customWidth="1"/>
    <col min="13060" max="13060" width="21.140625" customWidth="1"/>
    <col min="13061" max="13061" width="21.85546875" customWidth="1"/>
    <col min="13062" max="13062" width="32.5703125" customWidth="1"/>
    <col min="13313" max="13313" width="4.7109375" customWidth="1"/>
    <col min="13314" max="13314" width="29.28515625" customWidth="1"/>
    <col min="13315" max="13315" width="20.5703125" customWidth="1"/>
    <col min="13316" max="13316" width="21.140625" customWidth="1"/>
    <col min="13317" max="13317" width="21.85546875" customWidth="1"/>
    <col min="13318" max="13318" width="32.5703125" customWidth="1"/>
    <col min="13569" max="13569" width="4.7109375" customWidth="1"/>
    <col min="13570" max="13570" width="29.28515625" customWidth="1"/>
    <col min="13571" max="13571" width="20.5703125" customWidth="1"/>
    <col min="13572" max="13572" width="21.140625" customWidth="1"/>
    <col min="13573" max="13573" width="21.85546875" customWidth="1"/>
    <col min="13574" max="13574" width="32.5703125" customWidth="1"/>
    <col min="13825" max="13825" width="4.7109375" customWidth="1"/>
    <col min="13826" max="13826" width="29.28515625" customWidth="1"/>
    <col min="13827" max="13827" width="20.5703125" customWidth="1"/>
    <col min="13828" max="13828" width="21.140625" customWidth="1"/>
    <col min="13829" max="13829" width="21.85546875" customWidth="1"/>
    <col min="13830" max="13830" width="32.5703125" customWidth="1"/>
    <col min="14081" max="14081" width="4.7109375" customWidth="1"/>
    <col min="14082" max="14082" width="29.28515625" customWidth="1"/>
    <col min="14083" max="14083" width="20.5703125" customWidth="1"/>
    <col min="14084" max="14084" width="21.140625" customWidth="1"/>
    <col min="14085" max="14085" width="21.85546875" customWidth="1"/>
    <col min="14086" max="14086" width="32.5703125" customWidth="1"/>
    <col min="14337" max="14337" width="4.7109375" customWidth="1"/>
    <col min="14338" max="14338" width="29.28515625" customWidth="1"/>
    <col min="14339" max="14339" width="20.5703125" customWidth="1"/>
    <col min="14340" max="14340" width="21.140625" customWidth="1"/>
    <col min="14341" max="14341" width="21.85546875" customWidth="1"/>
    <col min="14342" max="14342" width="32.5703125" customWidth="1"/>
    <col min="14593" max="14593" width="4.7109375" customWidth="1"/>
    <col min="14594" max="14594" width="29.28515625" customWidth="1"/>
    <col min="14595" max="14595" width="20.5703125" customWidth="1"/>
    <col min="14596" max="14596" width="21.140625" customWidth="1"/>
    <col min="14597" max="14597" width="21.85546875" customWidth="1"/>
    <col min="14598" max="14598" width="32.5703125" customWidth="1"/>
    <col min="14849" max="14849" width="4.7109375" customWidth="1"/>
    <col min="14850" max="14850" width="29.28515625" customWidth="1"/>
    <col min="14851" max="14851" width="20.5703125" customWidth="1"/>
    <col min="14852" max="14852" width="21.140625" customWidth="1"/>
    <col min="14853" max="14853" width="21.85546875" customWidth="1"/>
    <col min="14854" max="14854" width="32.5703125" customWidth="1"/>
    <col min="15105" max="15105" width="4.7109375" customWidth="1"/>
    <col min="15106" max="15106" width="29.28515625" customWidth="1"/>
    <col min="15107" max="15107" width="20.5703125" customWidth="1"/>
    <col min="15108" max="15108" width="21.140625" customWidth="1"/>
    <col min="15109" max="15109" width="21.85546875" customWidth="1"/>
    <col min="15110" max="15110" width="32.5703125" customWidth="1"/>
    <col min="15361" max="15361" width="4.7109375" customWidth="1"/>
    <col min="15362" max="15362" width="29.28515625" customWidth="1"/>
    <col min="15363" max="15363" width="20.5703125" customWidth="1"/>
    <col min="15364" max="15364" width="21.140625" customWidth="1"/>
    <col min="15365" max="15365" width="21.85546875" customWidth="1"/>
    <col min="15366" max="15366" width="32.5703125" customWidth="1"/>
    <col min="15617" max="15617" width="4.7109375" customWidth="1"/>
    <col min="15618" max="15618" width="29.28515625" customWidth="1"/>
    <col min="15619" max="15619" width="20.5703125" customWidth="1"/>
    <col min="15620" max="15620" width="21.140625" customWidth="1"/>
    <col min="15621" max="15621" width="21.85546875" customWidth="1"/>
    <col min="15622" max="15622" width="32.5703125" customWidth="1"/>
    <col min="15873" max="15873" width="4.7109375" customWidth="1"/>
    <col min="15874" max="15874" width="29.28515625" customWidth="1"/>
    <col min="15875" max="15875" width="20.5703125" customWidth="1"/>
    <col min="15876" max="15876" width="21.140625" customWidth="1"/>
    <col min="15877" max="15877" width="21.85546875" customWidth="1"/>
    <col min="15878" max="15878" width="32.5703125" customWidth="1"/>
    <col min="16129" max="16129" width="4.7109375" customWidth="1"/>
    <col min="16130" max="16130" width="29.28515625" customWidth="1"/>
    <col min="16131" max="16131" width="20.5703125" customWidth="1"/>
    <col min="16132" max="16132" width="21.140625" customWidth="1"/>
    <col min="16133" max="16133" width="21.85546875" customWidth="1"/>
    <col min="16134" max="16134" width="32.5703125" customWidth="1"/>
  </cols>
  <sheetData>
    <row r="1" spans="1:6">
      <c r="A1" s="247"/>
      <c r="B1" s="248" t="s">
        <v>123</v>
      </c>
      <c r="C1" s="241" t="str">
        <f>'[1]Kadar.ode.'!C1</f>
        <v>Специјална болница за неспецифичне плућне болести "Сокобања" - Сокобања</v>
      </c>
      <c r="D1" s="243"/>
      <c r="E1" s="243"/>
      <c r="F1" s="243"/>
    </row>
    <row r="2" spans="1:6">
      <c r="A2" s="247"/>
      <c r="B2" s="248" t="s">
        <v>124</v>
      </c>
      <c r="C2" s="241" t="str">
        <f>'[1]Kadar.ode.'!C2</f>
        <v>7248261</v>
      </c>
      <c r="D2" s="243"/>
      <c r="E2" s="243"/>
      <c r="F2" s="243"/>
    </row>
    <row r="3" spans="1:6">
      <c r="A3" s="247"/>
      <c r="B3" s="248" t="s">
        <v>125</v>
      </c>
      <c r="C3" s="241"/>
      <c r="D3" s="243"/>
      <c r="E3" s="243"/>
      <c r="F3" s="243"/>
    </row>
    <row r="4" spans="1:6" ht="14.25">
      <c r="A4" s="247"/>
      <c r="B4" s="248" t="s">
        <v>2395</v>
      </c>
      <c r="C4" s="414" t="s">
        <v>2396</v>
      </c>
      <c r="D4" s="415"/>
      <c r="E4" s="415"/>
      <c r="F4" s="415"/>
    </row>
    <row r="5" spans="1:6">
      <c r="A5" s="403"/>
      <c r="B5" s="403"/>
      <c r="C5" s="403"/>
      <c r="D5" s="403"/>
      <c r="E5" s="403"/>
      <c r="F5" s="403"/>
    </row>
    <row r="6" spans="1:6" ht="51">
      <c r="A6" s="413" t="s">
        <v>2393</v>
      </c>
      <c r="B6" s="411" t="s">
        <v>2392</v>
      </c>
      <c r="C6" s="412" t="s">
        <v>2397</v>
      </c>
      <c r="D6" s="412" t="s">
        <v>2390</v>
      </c>
      <c r="E6" s="411" t="s">
        <v>2391</v>
      </c>
      <c r="F6" s="412" t="s">
        <v>2398</v>
      </c>
    </row>
    <row r="7" spans="1:6">
      <c r="A7" s="416"/>
      <c r="B7" s="404"/>
      <c r="C7" s="404"/>
      <c r="D7" s="404"/>
      <c r="E7" s="404"/>
      <c r="F7" s="417"/>
    </row>
    <row r="8" spans="1:6">
      <c r="A8" s="416"/>
      <c r="B8" s="404"/>
      <c r="C8" s="404"/>
      <c r="D8" s="404"/>
      <c r="E8" s="404"/>
      <c r="F8" s="417"/>
    </row>
    <row r="9" spans="1:6">
      <c r="A9" s="416"/>
      <c r="B9" s="404"/>
      <c r="C9" s="404"/>
      <c r="D9" s="404"/>
      <c r="E9" s="404"/>
      <c r="F9" s="417"/>
    </row>
    <row r="10" spans="1:6">
      <c r="A10" s="416"/>
      <c r="B10" s="404"/>
      <c r="C10" s="404"/>
      <c r="D10" s="404"/>
      <c r="E10" s="404"/>
      <c r="F10" s="417"/>
    </row>
    <row r="11" spans="1:6">
      <c r="A11" s="416"/>
      <c r="B11" s="404"/>
      <c r="C11" s="404"/>
      <c r="D11" s="404"/>
      <c r="E11" s="404"/>
      <c r="F11" s="417"/>
    </row>
    <row r="12" spans="1:6">
      <c r="A12" s="416"/>
      <c r="B12" s="404"/>
      <c r="C12" s="404"/>
      <c r="D12" s="404"/>
      <c r="E12" s="404"/>
      <c r="F12" s="417"/>
    </row>
    <row r="13" spans="1:6">
      <c r="A13" s="416"/>
      <c r="B13" s="404"/>
      <c r="C13" s="404"/>
      <c r="D13" s="404"/>
      <c r="E13" s="404"/>
      <c r="F13" s="417"/>
    </row>
    <row r="14" spans="1:6">
      <c r="A14" s="403"/>
      <c r="B14" s="403"/>
      <c r="C14" s="403"/>
      <c r="D14" s="403"/>
      <c r="E14" s="403"/>
      <c r="F14" s="403"/>
    </row>
    <row r="15" spans="1:6">
      <c r="A15" s="403"/>
      <c r="B15" s="403"/>
      <c r="C15" s="541" t="s">
        <v>2399</v>
      </c>
      <c r="D15" s="541"/>
      <c r="E15" s="541"/>
      <c r="F15" s="541"/>
    </row>
    <row r="16" spans="1:6">
      <c r="A16" s="403"/>
      <c r="B16" s="403"/>
      <c r="C16" s="403"/>
      <c r="D16" s="403"/>
      <c r="E16" s="403"/>
      <c r="F16" s="403"/>
    </row>
    <row r="17" spans="1:6">
      <c r="A17" s="403"/>
      <c r="B17" s="403"/>
      <c r="C17" s="403"/>
      <c r="D17" s="403"/>
      <c r="E17" s="403"/>
      <c r="F17" s="403"/>
    </row>
    <row r="18" spans="1:6">
      <c r="A18" s="403"/>
      <c r="B18" s="403"/>
      <c r="C18" s="403"/>
      <c r="D18" s="403"/>
      <c r="E18" s="403"/>
      <c r="F18" s="403"/>
    </row>
  </sheetData>
  <mergeCells count="1">
    <mergeCell ref="C15:F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zoomScaleSheetLayoutView="100" workbookViewId="0">
      <selection activeCell="F4" sqref="F4"/>
    </sheetView>
  </sheetViews>
  <sheetFormatPr defaultRowHeight="12.75"/>
  <cols>
    <col min="1" max="1" width="4.7109375" customWidth="1"/>
    <col min="2" max="2" width="21.140625" customWidth="1"/>
    <col min="3" max="3" width="15.7109375" customWidth="1"/>
    <col min="4" max="4" width="9" customWidth="1"/>
    <col min="5" max="5" width="13" customWidth="1"/>
    <col min="6" max="6" width="13.42578125" customWidth="1"/>
    <col min="7" max="7" width="12.140625" customWidth="1"/>
    <col min="8" max="8" width="16.140625" customWidth="1"/>
    <col min="9" max="9" width="13.28515625" customWidth="1"/>
    <col min="10" max="10" width="11.5703125" customWidth="1"/>
    <col min="11" max="11" width="15.42578125" customWidth="1"/>
    <col min="257" max="257" width="4.7109375" customWidth="1"/>
    <col min="258" max="258" width="21.140625" customWidth="1"/>
    <col min="259" max="259" width="15.7109375" customWidth="1"/>
    <col min="260" max="260" width="9" customWidth="1"/>
    <col min="261" max="261" width="13" customWidth="1"/>
    <col min="262" max="262" width="13.42578125" customWidth="1"/>
    <col min="263" max="263" width="12.140625" customWidth="1"/>
    <col min="264" max="264" width="16.140625" customWidth="1"/>
    <col min="265" max="265" width="13.28515625" customWidth="1"/>
    <col min="266" max="266" width="11.5703125" customWidth="1"/>
    <col min="267" max="267" width="15.42578125" customWidth="1"/>
    <col min="513" max="513" width="4.7109375" customWidth="1"/>
    <col min="514" max="514" width="21.140625" customWidth="1"/>
    <col min="515" max="515" width="15.7109375" customWidth="1"/>
    <col min="516" max="516" width="9" customWidth="1"/>
    <col min="517" max="517" width="13" customWidth="1"/>
    <col min="518" max="518" width="13.42578125" customWidth="1"/>
    <col min="519" max="519" width="12.140625" customWidth="1"/>
    <col min="520" max="520" width="16.140625" customWidth="1"/>
    <col min="521" max="521" width="13.28515625" customWidth="1"/>
    <col min="522" max="522" width="11.5703125" customWidth="1"/>
    <col min="523" max="523" width="15.42578125" customWidth="1"/>
    <col min="769" max="769" width="4.7109375" customWidth="1"/>
    <col min="770" max="770" width="21.140625" customWidth="1"/>
    <col min="771" max="771" width="15.7109375" customWidth="1"/>
    <col min="772" max="772" width="9" customWidth="1"/>
    <col min="773" max="773" width="13" customWidth="1"/>
    <col min="774" max="774" width="13.42578125" customWidth="1"/>
    <col min="775" max="775" width="12.140625" customWidth="1"/>
    <col min="776" max="776" width="16.140625" customWidth="1"/>
    <col min="777" max="777" width="13.28515625" customWidth="1"/>
    <col min="778" max="778" width="11.5703125" customWidth="1"/>
    <col min="779" max="779" width="15.42578125" customWidth="1"/>
    <col min="1025" max="1025" width="4.7109375" customWidth="1"/>
    <col min="1026" max="1026" width="21.140625" customWidth="1"/>
    <col min="1027" max="1027" width="15.7109375" customWidth="1"/>
    <col min="1028" max="1028" width="9" customWidth="1"/>
    <col min="1029" max="1029" width="13" customWidth="1"/>
    <col min="1030" max="1030" width="13.42578125" customWidth="1"/>
    <col min="1031" max="1031" width="12.140625" customWidth="1"/>
    <col min="1032" max="1032" width="16.140625" customWidth="1"/>
    <col min="1033" max="1033" width="13.28515625" customWidth="1"/>
    <col min="1034" max="1034" width="11.5703125" customWidth="1"/>
    <col min="1035" max="1035" width="15.42578125" customWidth="1"/>
    <col min="1281" max="1281" width="4.7109375" customWidth="1"/>
    <col min="1282" max="1282" width="21.140625" customWidth="1"/>
    <col min="1283" max="1283" width="15.7109375" customWidth="1"/>
    <col min="1284" max="1284" width="9" customWidth="1"/>
    <col min="1285" max="1285" width="13" customWidth="1"/>
    <col min="1286" max="1286" width="13.42578125" customWidth="1"/>
    <col min="1287" max="1287" width="12.140625" customWidth="1"/>
    <col min="1288" max="1288" width="16.140625" customWidth="1"/>
    <col min="1289" max="1289" width="13.28515625" customWidth="1"/>
    <col min="1290" max="1290" width="11.5703125" customWidth="1"/>
    <col min="1291" max="1291" width="15.42578125" customWidth="1"/>
    <col min="1537" max="1537" width="4.7109375" customWidth="1"/>
    <col min="1538" max="1538" width="21.140625" customWidth="1"/>
    <col min="1539" max="1539" width="15.7109375" customWidth="1"/>
    <col min="1540" max="1540" width="9" customWidth="1"/>
    <col min="1541" max="1541" width="13" customWidth="1"/>
    <col min="1542" max="1542" width="13.42578125" customWidth="1"/>
    <col min="1543" max="1543" width="12.140625" customWidth="1"/>
    <col min="1544" max="1544" width="16.140625" customWidth="1"/>
    <col min="1545" max="1545" width="13.28515625" customWidth="1"/>
    <col min="1546" max="1546" width="11.5703125" customWidth="1"/>
    <col min="1547" max="1547" width="15.42578125" customWidth="1"/>
    <col min="1793" max="1793" width="4.7109375" customWidth="1"/>
    <col min="1794" max="1794" width="21.140625" customWidth="1"/>
    <col min="1795" max="1795" width="15.7109375" customWidth="1"/>
    <col min="1796" max="1796" width="9" customWidth="1"/>
    <col min="1797" max="1797" width="13" customWidth="1"/>
    <col min="1798" max="1798" width="13.42578125" customWidth="1"/>
    <col min="1799" max="1799" width="12.140625" customWidth="1"/>
    <col min="1800" max="1800" width="16.140625" customWidth="1"/>
    <col min="1801" max="1801" width="13.28515625" customWidth="1"/>
    <col min="1802" max="1802" width="11.5703125" customWidth="1"/>
    <col min="1803" max="1803" width="15.42578125" customWidth="1"/>
    <col min="2049" max="2049" width="4.7109375" customWidth="1"/>
    <col min="2050" max="2050" width="21.140625" customWidth="1"/>
    <col min="2051" max="2051" width="15.7109375" customWidth="1"/>
    <col min="2052" max="2052" width="9" customWidth="1"/>
    <col min="2053" max="2053" width="13" customWidth="1"/>
    <col min="2054" max="2054" width="13.42578125" customWidth="1"/>
    <col min="2055" max="2055" width="12.140625" customWidth="1"/>
    <col min="2056" max="2056" width="16.140625" customWidth="1"/>
    <col min="2057" max="2057" width="13.28515625" customWidth="1"/>
    <col min="2058" max="2058" width="11.5703125" customWidth="1"/>
    <col min="2059" max="2059" width="15.42578125" customWidth="1"/>
    <col min="2305" max="2305" width="4.7109375" customWidth="1"/>
    <col min="2306" max="2306" width="21.140625" customWidth="1"/>
    <col min="2307" max="2307" width="15.7109375" customWidth="1"/>
    <col min="2308" max="2308" width="9" customWidth="1"/>
    <col min="2309" max="2309" width="13" customWidth="1"/>
    <col min="2310" max="2310" width="13.42578125" customWidth="1"/>
    <col min="2311" max="2311" width="12.140625" customWidth="1"/>
    <col min="2312" max="2312" width="16.140625" customWidth="1"/>
    <col min="2313" max="2313" width="13.28515625" customWidth="1"/>
    <col min="2314" max="2314" width="11.5703125" customWidth="1"/>
    <col min="2315" max="2315" width="15.42578125" customWidth="1"/>
    <col min="2561" max="2561" width="4.7109375" customWidth="1"/>
    <col min="2562" max="2562" width="21.140625" customWidth="1"/>
    <col min="2563" max="2563" width="15.7109375" customWidth="1"/>
    <col min="2564" max="2564" width="9" customWidth="1"/>
    <col min="2565" max="2565" width="13" customWidth="1"/>
    <col min="2566" max="2566" width="13.42578125" customWidth="1"/>
    <col min="2567" max="2567" width="12.140625" customWidth="1"/>
    <col min="2568" max="2568" width="16.140625" customWidth="1"/>
    <col min="2569" max="2569" width="13.28515625" customWidth="1"/>
    <col min="2570" max="2570" width="11.5703125" customWidth="1"/>
    <col min="2571" max="2571" width="15.42578125" customWidth="1"/>
    <col min="2817" max="2817" width="4.7109375" customWidth="1"/>
    <col min="2818" max="2818" width="21.140625" customWidth="1"/>
    <col min="2819" max="2819" width="15.7109375" customWidth="1"/>
    <col min="2820" max="2820" width="9" customWidth="1"/>
    <col min="2821" max="2821" width="13" customWidth="1"/>
    <col min="2822" max="2822" width="13.42578125" customWidth="1"/>
    <col min="2823" max="2823" width="12.140625" customWidth="1"/>
    <col min="2824" max="2824" width="16.140625" customWidth="1"/>
    <col min="2825" max="2825" width="13.28515625" customWidth="1"/>
    <col min="2826" max="2826" width="11.5703125" customWidth="1"/>
    <col min="2827" max="2827" width="15.42578125" customWidth="1"/>
    <col min="3073" max="3073" width="4.7109375" customWidth="1"/>
    <col min="3074" max="3074" width="21.140625" customWidth="1"/>
    <col min="3075" max="3075" width="15.7109375" customWidth="1"/>
    <col min="3076" max="3076" width="9" customWidth="1"/>
    <col min="3077" max="3077" width="13" customWidth="1"/>
    <col min="3078" max="3078" width="13.42578125" customWidth="1"/>
    <col min="3079" max="3079" width="12.140625" customWidth="1"/>
    <col min="3080" max="3080" width="16.140625" customWidth="1"/>
    <col min="3081" max="3081" width="13.28515625" customWidth="1"/>
    <col min="3082" max="3082" width="11.5703125" customWidth="1"/>
    <col min="3083" max="3083" width="15.42578125" customWidth="1"/>
    <col min="3329" max="3329" width="4.7109375" customWidth="1"/>
    <col min="3330" max="3330" width="21.140625" customWidth="1"/>
    <col min="3331" max="3331" width="15.7109375" customWidth="1"/>
    <col min="3332" max="3332" width="9" customWidth="1"/>
    <col min="3333" max="3333" width="13" customWidth="1"/>
    <col min="3334" max="3334" width="13.42578125" customWidth="1"/>
    <col min="3335" max="3335" width="12.140625" customWidth="1"/>
    <col min="3336" max="3336" width="16.140625" customWidth="1"/>
    <col min="3337" max="3337" width="13.28515625" customWidth="1"/>
    <col min="3338" max="3338" width="11.5703125" customWidth="1"/>
    <col min="3339" max="3339" width="15.42578125" customWidth="1"/>
    <col min="3585" max="3585" width="4.7109375" customWidth="1"/>
    <col min="3586" max="3586" width="21.140625" customWidth="1"/>
    <col min="3587" max="3587" width="15.7109375" customWidth="1"/>
    <col min="3588" max="3588" width="9" customWidth="1"/>
    <col min="3589" max="3589" width="13" customWidth="1"/>
    <col min="3590" max="3590" width="13.42578125" customWidth="1"/>
    <col min="3591" max="3591" width="12.140625" customWidth="1"/>
    <col min="3592" max="3592" width="16.140625" customWidth="1"/>
    <col min="3593" max="3593" width="13.28515625" customWidth="1"/>
    <col min="3594" max="3594" width="11.5703125" customWidth="1"/>
    <col min="3595" max="3595" width="15.42578125" customWidth="1"/>
    <col min="3841" max="3841" width="4.7109375" customWidth="1"/>
    <col min="3842" max="3842" width="21.140625" customWidth="1"/>
    <col min="3843" max="3843" width="15.7109375" customWidth="1"/>
    <col min="3844" max="3844" width="9" customWidth="1"/>
    <col min="3845" max="3845" width="13" customWidth="1"/>
    <col min="3846" max="3846" width="13.42578125" customWidth="1"/>
    <col min="3847" max="3847" width="12.140625" customWidth="1"/>
    <col min="3848" max="3848" width="16.140625" customWidth="1"/>
    <col min="3849" max="3849" width="13.28515625" customWidth="1"/>
    <col min="3850" max="3850" width="11.5703125" customWidth="1"/>
    <col min="3851" max="3851" width="15.42578125" customWidth="1"/>
    <col min="4097" max="4097" width="4.7109375" customWidth="1"/>
    <col min="4098" max="4098" width="21.140625" customWidth="1"/>
    <col min="4099" max="4099" width="15.7109375" customWidth="1"/>
    <col min="4100" max="4100" width="9" customWidth="1"/>
    <col min="4101" max="4101" width="13" customWidth="1"/>
    <col min="4102" max="4102" width="13.42578125" customWidth="1"/>
    <col min="4103" max="4103" width="12.140625" customWidth="1"/>
    <col min="4104" max="4104" width="16.140625" customWidth="1"/>
    <col min="4105" max="4105" width="13.28515625" customWidth="1"/>
    <col min="4106" max="4106" width="11.5703125" customWidth="1"/>
    <col min="4107" max="4107" width="15.42578125" customWidth="1"/>
    <col min="4353" max="4353" width="4.7109375" customWidth="1"/>
    <col min="4354" max="4354" width="21.140625" customWidth="1"/>
    <col min="4355" max="4355" width="15.7109375" customWidth="1"/>
    <col min="4356" max="4356" width="9" customWidth="1"/>
    <col min="4357" max="4357" width="13" customWidth="1"/>
    <col min="4358" max="4358" width="13.42578125" customWidth="1"/>
    <col min="4359" max="4359" width="12.140625" customWidth="1"/>
    <col min="4360" max="4360" width="16.140625" customWidth="1"/>
    <col min="4361" max="4361" width="13.28515625" customWidth="1"/>
    <col min="4362" max="4362" width="11.5703125" customWidth="1"/>
    <col min="4363" max="4363" width="15.42578125" customWidth="1"/>
    <col min="4609" max="4609" width="4.7109375" customWidth="1"/>
    <col min="4610" max="4610" width="21.140625" customWidth="1"/>
    <col min="4611" max="4611" width="15.7109375" customWidth="1"/>
    <col min="4612" max="4612" width="9" customWidth="1"/>
    <col min="4613" max="4613" width="13" customWidth="1"/>
    <col min="4614" max="4614" width="13.42578125" customWidth="1"/>
    <col min="4615" max="4615" width="12.140625" customWidth="1"/>
    <col min="4616" max="4616" width="16.140625" customWidth="1"/>
    <col min="4617" max="4617" width="13.28515625" customWidth="1"/>
    <col min="4618" max="4618" width="11.5703125" customWidth="1"/>
    <col min="4619" max="4619" width="15.42578125" customWidth="1"/>
    <col min="4865" max="4865" width="4.7109375" customWidth="1"/>
    <col min="4866" max="4866" width="21.140625" customWidth="1"/>
    <col min="4867" max="4867" width="15.7109375" customWidth="1"/>
    <col min="4868" max="4868" width="9" customWidth="1"/>
    <col min="4869" max="4869" width="13" customWidth="1"/>
    <col min="4870" max="4870" width="13.42578125" customWidth="1"/>
    <col min="4871" max="4871" width="12.140625" customWidth="1"/>
    <col min="4872" max="4872" width="16.140625" customWidth="1"/>
    <col min="4873" max="4873" width="13.28515625" customWidth="1"/>
    <col min="4874" max="4874" width="11.5703125" customWidth="1"/>
    <col min="4875" max="4875" width="15.42578125" customWidth="1"/>
    <col min="5121" max="5121" width="4.7109375" customWidth="1"/>
    <col min="5122" max="5122" width="21.140625" customWidth="1"/>
    <col min="5123" max="5123" width="15.7109375" customWidth="1"/>
    <col min="5124" max="5124" width="9" customWidth="1"/>
    <col min="5125" max="5125" width="13" customWidth="1"/>
    <col min="5126" max="5126" width="13.42578125" customWidth="1"/>
    <col min="5127" max="5127" width="12.140625" customWidth="1"/>
    <col min="5128" max="5128" width="16.140625" customWidth="1"/>
    <col min="5129" max="5129" width="13.28515625" customWidth="1"/>
    <col min="5130" max="5130" width="11.5703125" customWidth="1"/>
    <col min="5131" max="5131" width="15.42578125" customWidth="1"/>
    <col min="5377" max="5377" width="4.7109375" customWidth="1"/>
    <col min="5378" max="5378" width="21.140625" customWidth="1"/>
    <col min="5379" max="5379" width="15.7109375" customWidth="1"/>
    <col min="5380" max="5380" width="9" customWidth="1"/>
    <col min="5381" max="5381" width="13" customWidth="1"/>
    <col min="5382" max="5382" width="13.42578125" customWidth="1"/>
    <col min="5383" max="5383" width="12.140625" customWidth="1"/>
    <col min="5384" max="5384" width="16.140625" customWidth="1"/>
    <col min="5385" max="5385" width="13.28515625" customWidth="1"/>
    <col min="5386" max="5386" width="11.5703125" customWidth="1"/>
    <col min="5387" max="5387" width="15.42578125" customWidth="1"/>
    <col min="5633" max="5633" width="4.7109375" customWidth="1"/>
    <col min="5634" max="5634" width="21.140625" customWidth="1"/>
    <col min="5635" max="5635" width="15.7109375" customWidth="1"/>
    <col min="5636" max="5636" width="9" customWidth="1"/>
    <col min="5637" max="5637" width="13" customWidth="1"/>
    <col min="5638" max="5638" width="13.42578125" customWidth="1"/>
    <col min="5639" max="5639" width="12.140625" customWidth="1"/>
    <col min="5640" max="5640" width="16.140625" customWidth="1"/>
    <col min="5641" max="5641" width="13.28515625" customWidth="1"/>
    <col min="5642" max="5642" width="11.5703125" customWidth="1"/>
    <col min="5643" max="5643" width="15.42578125" customWidth="1"/>
    <col min="5889" max="5889" width="4.7109375" customWidth="1"/>
    <col min="5890" max="5890" width="21.140625" customWidth="1"/>
    <col min="5891" max="5891" width="15.7109375" customWidth="1"/>
    <col min="5892" max="5892" width="9" customWidth="1"/>
    <col min="5893" max="5893" width="13" customWidth="1"/>
    <col min="5894" max="5894" width="13.42578125" customWidth="1"/>
    <col min="5895" max="5895" width="12.140625" customWidth="1"/>
    <col min="5896" max="5896" width="16.140625" customWidth="1"/>
    <col min="5897" max="5897" width="13.28515625" customWidth="1"/>
    <col min="5898" max="5898" width="11.5703125" customWidth="1"/>
    <col min="5899" max="5899" width="15.42578125" customWidth="1"/>
    <col min="6145" max="6145" width="4.7109375" customWidth="1"/>
    <col min="6146" max="6146" width="21.140625" customWidth="1"/>
    <col min="6147" max="6147" width="15.7109375" customWidth="1"/>
    <col min="6148" max="6148" width="9" customWidth="1"/>
    <col min="6149" max="6149" width="13" customWidth="1"/>
    <col min="6150" max="6150" width="13.42578125" customWidth="1"/>
    <col min="6151" max="6151" width="12.140625" customWidth="1"/>
    <col min="6152" max="6152" width="16.140625" customWidth="1"/>
    <col min="6153" max="6153" width="13.28515625" customWidth="1"/>
    <col min="6154" max="6154" width="11.5703125" customWidth="1"/>
    <col min="6155" max="6155" width="15.42578125" customWidth="1"/>
    <col min="6401" max="6401" width="4.7109375" customWidth="1"/>
    <col min="6402" max="6402" width="21.140625" customWidth="1"/>
    <col min="6403" max="6403" width="15.7109375" customWidth="1"/>
    <col min="6404" max="6404" width="9" customWidth="1"/>
    <col min="6405" max="6405" width="13" customWidth="1"/>
    <col min="6406" max="6406" width="13.42578125" customWidth="1"/>
    <col min="6407" max="6407" width="12.140625" customWidth="1"/>
    <col min="6408" max="6408" width="16.140625" customWidth="1"/>
    <col min="6409" max="6409" width="13.28515625" customWidth="1"/>
    <col min="6410" max="6410" width="11.5703125" customWidth="1"/>
    <col min="6411" max="6411" width="15.42578125" customWidth="1"/>
    <col min="6657" max="6657" width="4.7109375" customWidth="1"/>
    <col min="6658" max="6658" width="21.140625" customWidth="1"/>
    <col min="6659" max="6659" width="15.7109375" customWidth="1"/>
    <col min="6660" max="6660" width="9" customWidth="1"/>
    <col min="6661" max="6661" width="13" customWidth="1"/>
    <col min="6662" max="6662" width="13.42578125" customWidth="1"/>
    <col min="6663" max="6663" width="12.140625" customWidth="1"/>
    <col min="6664" max="6664" width="16.140625" customWidth="1"/>
    <col min="6665" max="6665" width="13.28515625" customWidth="1"/>
    <col min="6666" max="6666" width="11.5703125" customWidth="1"/>
    <col min="6667" max="6667" width="15.42578125" customWidth="1"/>
    <col min="6913" max="6913" width="4.7109375" customWidth="1"/>
    <col min="6914" max="6914" width="21.140625" customWidth="1"/>
    <col min="6915" max="6915" width="15.7109375" customWidth="1"/>
    <col min="6916" max="6916" width="9" customWidth="1"/>
    <col min="6917" max="6917" width="13" customWidth="1"/>
    <col min="6918" max="6918" width="13.42578125" customWidth="1"/>
    <col min="6919" max="6919" width="12.140625" customWidth="1"/>
    <col min="6920" max="6920" width="16.140625" customWidth="1"/>
    <col min="6921" max="6921" width="13.28515625" customWidth="1"/>
    <col min="6922" max="6922" width="11.5703125" customWidth="1"/>
    <col min="6923" max="6923" width="15.42578125" customWidth="1"/>
    <col min="7169" max="7169" width="4.7109375" customWidth="1"/>
    <col min="7170" max="7170" width="21.140625" customWidth="1"/>
    <col min="7171" max="7171" width="15.7109375" customWidth="1"/>
    <col min="7172" max="7172" width="9" customWidth="1"/>
    <col min="7173" max="7173" width="13" customWidth="1"/>
    <col min="7174" max="7174" width="13.42578125" customWidth="1"/>
    <col min="7175" max="7175" width="12.140625" customWidth="1"/>
    <col min="7176" max="7176" width="16.140625" customWidth="1"/>
    <col min="7177" max="7177" width="13.28515625" customWidth="1"/>
    <col min="7178" max="7178" width="11.5703125" customWidth="1"/>
    <col min="7179" max="7179" width="15.42578125" customWidth="1"/>
    <col min="7425" max="7425" width="4.7109375" customWidth="1"/>
    <col min="7426" max="7426" width="21.140625" customWidth="1"/>
    <col min="7427" max="7427" width="15.7109375" customWidth="1"/>
    <col min="7428" max="7428" width="9" customWidth="1"/>
    <col min="7429" max="7429" width="13" customWidth="1"/>
    <col min="7430" max="7430" width="13.42578125" customWidth="1"/>
    <col min="7431" max="7431" width="12.140625" customWidth="1"/>
    <col min="7432" max="7432" width="16.140625" customWidth="1"/>
    <col min="7433" max="7433" width="13.28515625" customWidth="1"/>
    <col min="7434" max="7434" width="11.5703125" customWidth="1"/>
    <col min="7435" max="7435" width="15.42578125" customWidth="1"/>
    <col min="7681" max="7681" width="4.7109375" customWidth="1"/>
    <col min="7682" max="7682" width="21.140625" customWidth="1"/>
    <col min="7683" max="7683" width="15.7109375" customWidth="1"/>
    <col min="7684" max="7684" width="9" customWidth="1"/>
    <col min="7685" max="7685" width="13" customWidth="1"/>
    <col min="7686" max="7686" width="13.42578125" customWidth="1"/>
    <col min="7687" max="7687" width="12.140625" customWidth="1"/>
    <col min="7688" max="7688" width="16.140625" customWidth="1"/>
    <col min="7689" max="7689" width="13.28515625" customWidth="1"/>
    <col min="7690" max="7690" width="11.5703125" customWidth="1"/>
    <col min="7691" max="7691" width="15.42578125" customWidth="1"/>
    <col min="7937" max="7937" width="4.7109375" customWidth="1"/>
    <col min="7938" max="7938" width="21.140625" customWidth="1"/>
    <col min="7939" max="7939" width="15.7109375" customWidth="1"/>
    <col min="7940" max="7940" width="9" customWidth="1"/>
    <col min="7941" max="7941" width="13" customWidth="1"/>
    <col min="7942" max="7942" width="13.42578125" customWidth="1"/>
    <col min="7943" max="7943" width="12.140625" customWidth="1"/>
    <col min="7944" max="7944" width="16.140625" customWidth="1"/>
    <col min="7945" max="7945" width="13.28515625" customWidth="1"/>
    <col min="7946" max="7946" width="11.5703125" customWidth="1"/>
    <col min="7947" max="7947" width="15.42578125" customWidth="1"/>
    <col min="8193" max="8193" width="4.7109375" customWidth="1"/>
    <col min="8194" max="8194" width="21.140625" customWidth="1"/>
    <col min="8195" max="8195" width="15.7109375" customWidth="1"/>
    <col min="8196" max="8196" width="9" customWidth="1"/>
    <col min="8197" max="8197" width="13" customWidth="1"/>
    <col min="8198" max="8198" width="13.42578125" customWidth="1"/>
    <col min="8199" max="8199" width="12.140625" customWidth="1"/>
    <col min="8200" max="8200" width="16.140625" customWidth="1"/>
    <col min="8201" max="8201" width="13.28515625" customWidth="1"/>
    <col min="8202" max="8202" width="11.5703125" customWidth="1"/>
    <col min="8203" max="8203" width="15.42578125" customWidth="1"/>
    <col min="8449" max="8449" width="4.7109375" customWidth="1"/>
    <col min="8450" max="8450" width="21.140625" customWidth="1"/>
    <col min="8451" max="8451" width="15.7109375" customWidth="1"/>
    <col min="8452" max="8452" width="9" customWidth="1"/>
    <col min="8453" max="8453" width="13" customWidth="1"/>
    <col min="8454" max="8454" width="13.42578125" customWidth="1"/>
    <col min="8455" max="8455" width="12.140625" customWidth="1"/>
    <col min="8456" max="8456" width="16.140625" customWidth="1"/>
    <col min="8457" max="8457" width="13.28515625" customWidth="1"/>
    <col min="8458" max="8458" width="11.5703125" customWidth="1"/>
    <col min="8459" max="8459" width="15.42578125" customWidth="1"/>
    <col min="8705" max="8705" width="4.7109375" customWidth="1"/>
    <col min="8706" max="8706" width="21.140625" customWidth="1"/>
    <col min="8707" max="8707" width="15.7109375" customWidth="1"/>
    <col min="8708" max="8708" width="9" customWidth="1"/>
    <col min="8709" max="8709" width="13" customWidth="1"/>
    <col min="8710" max="8710" width="13.42578125" customWidth="1"/>
    <col min="8711" max="8711" width="12.140625" customWidth="1"/>
    <col min="8712" max="8712" width="16.140625" customWidth="1"/>
    <col min="8713" max="8713" width="13.28515625" customWidth="1"/>
    <col min="8714" max="8714" width="11.5703125" customWidth="1"/>
    <col min="8715" max="8715" width="15.42578125" customWidth="1"/>
    <col min="8961" max="8961" width="4.7109375" customWidth="1"/>
    <col min="8962" max="8962" width="21.140625" customWidth="1"/>
    <col min="8963" max="8963" width="15.7109375" customWidth="1"/>
    <col min="8964" max="8964" width="9" customWidth="1"/>
    <col min="8965" max="8965" width="13" customWidth="1"/>
    <col min="8966" max="8966" width="13.42578125" customWidth="1"/>
    <col min="8967" max="8967" width="12.140625" customWidth="1"/>
    <col min="8968" max="8968" width="16.140625" customWidth="1"/>
    <col min="8969" max="8969" width="13.28515625" customWidth="1"/>
    <col min="8970" max="8970" width="11.5703125" customWidth="1"/>
    <col min="8971" max="8971" width="15.42578125" customWidth="1"/>
    <col min="9217" max="9217" width="4.7109375" customWidth="1"/>
    <col min="9218" max="9218" width="21.140625" customWidth="1"/>
    <col min="9219" max="9219" width="15.7109375" customWidth="1"/>
    <col min="9220" max="9220" width="9" customWidth="1"/>
    <col min="9221" max="9221" width="13" customWidth="1"/>
    <col min="9222" max="9222" width="13.42578125" customWidth="1"/>
    <col min="9223" max="9223" width="12.140625" customWidth="1"/>
    <col min="9224" max="9224" width="16.140625" customWidth="1"/>
    <col min="9225" max="9225" width="13.28515625" customWidth="1"/>
    <col min="9226" max="9226" width="11.5703125" customWidth="1"/>
    <col min="9227" max="9227" width="15.42578125" customWidth="1"/>
    <col min="9473" max="9473" width="4.7109375" customWidth="1"/>
    <col min="9474" max="9474" width="21.140625" customWidth="1"/>
    <col min="9475" max="9475" width="15.7109375" customWidth="1"/>
    <col min="9476" max="9476" width="9" customWidth="1"/>
    <col min="9477" max="9477" width="13" customWidth="1"/>
    <col min="9478" max="9478" width="13.42578125" customWidth="1"/>
    <col min="9479" max="9479" width="12.140625" customWidth="1"/>
    <col min="9480" max="9480" width="16.140625" customWidth="1"/>
    <col min="9481" max="9481" width="13.28515625" customWidth="1"/>
    <col min="9482" max="9482" width="11.5703125" customWidth="1"/>
    <col min="9483" max="9483" width="15.42578125" customWidth="1"/>
    <col min="9729" max="9729" width="4.7109375" customWidth="1"/>
    <col min="9730" max="9730" width="21.140625" customWidth="1"/>
    <col min="9731" max="9731" width="15.7109375" customWidth="1"/>
    <col min="9732" max="9732" width="9" customWidth="1"/>
    <col min="9733" max="9733" width="13" customWidth="1"/>
    <col min="9734" max="9734" width="13.42578125" customWidth="1"/>
    <col min="9735" max="9735" width="12.140625" customWidth="1"/>
    <col min="9736" max="9736" width="16.140625" customWidth="1"/>
    <col min="9737" max="9737" width="13.28515625" customWidth="1"/>
    <col min="9738" max="9738" width="11.5703125" customWidth="1"/>
    <col min="9739" max="9739" width="15.42578125" customWidth="1"/>
    <col min="9985" max="9985" width="4.7109375" customWidth="1"/>
    <col min="9986" max="9986" width="21.140625" customWidth="1"/>
    <col min="9987" max="9987" width="15.7109375" customWidth="1"/>
    <col min="9988" max="9988" width="9" customWidth="1"/>
    <col min="9989" max="9989" width="13" customWidth="1"/>
    <col min="9990" max="9990" width="13.42578125" customWidth="1"/>
    <col min="9991" max="9991" width="12.140625" customWidth="1"/>
    <col min="9992" max="9992" width="16.140625" customWidth="1"/>
    <col min="9993" max="9993" width="13.28515625" customWidth="1"/>
    <col min="9994" max="9994" width="11.5703125" customWidth="1"/>
    <col min="9995" max="9995" width="15.42578125" customWidth="1"/>
    <col min="10241" max="10241" width="4.7109375" customWidth="1"/>
    <col min="10242" max="10242" width="21.140625" customWidth="1"/>
    <col min="10243" max="10243" width="15.7109375" customWidth="1"/>
    <col min="10244" max="10244" width="9" customWidth="1"/>
    <col min="10245" max="10245" width="13" customWidth="1"/>
    <col min="10246" max="10246" width="13.42578125" customWidth="1"/>
    <col min="10247" max="10247" width="12.140625" customWidth="1"/>
    <col min="10248" max="10248" width="16.140625" customWidth="1"/>
    <col min="10249" max="10249" width="13.28515625" customWidth="1"/>
    <col min="10250" max="10250" width="11.5703125" customWidth="1"/>
    <col min="10251" max="10251" width="15.42578125" customWidth="1"/>
    <col min="10497" max="10497" width="4.7109375" customWidth="1"/>
    <col min="10498" max="10498" width="21.140625" customWidth="1"/>
    <col min="10499" max="10499" width="15.7109375" customWidth="1"/>
    <col min="10500" max="10500" width="9" customWidth="1"/>
    <col min="10501" max="10501" width="13" customWidth="1"/>
    <col min="10502" max="10502" width="13.42578125" customWidth="1"/>
    <col min="10503" max="10503" width="12.140625" customWidth="1"/>
    <col min="10504" max="10504" width="16.140625" customWidth="1"/>
    <col min="10505" max="10505" width="13.28515625" customWidth="1"/>
    <col min="10506" max="10506" width="11.5703125" customWidth="1"/>
    <col min="10507" max="10507" width="15.42578125" customWidth="1"/>
    <col min="10753" max="10753" width="4.7109375" customWidth="1"/>
    <col min="10754" max="10754" width="21.140625" customWidth="1"/>
    <col min="10755" max="10755" width="15.7109375" customWidth="1"/>
    <col min="10756" max="10756" width="9" customWidth="1"/>
    <col min="10757" max="10757" width="13" customWidth="1"/>
    <col min="10758" max="10758" width="13.42578125" customWidth="1"/>
    <col min="10759" max="10759" width="12.140625" customWidth="1"/>
    <col min="10760" max="10760" width="16.140625" customWidth="1"/>
    <col min="10761" max="10761" width="13.28515625" customWidth="1"/>
    <col min="10762" max="10762" width="11.5703125" customWidth="1"/>
    <col min="10763" max="10763" width="15.42578125" customWidth="1"/>
    <col min="11009" max="11009" width="4.7109375" customWidth="1"/>
    <col min="11010" max="11010" width="21.140625" customWidth="1"/>
    <col min="11011" max="11011" width="15.7109375" customWidth="1"/>
    <col min="11012" max="11012" width="9" customWidth="1"/>
    <col min="11013" max="11013" width="13" customWidth="1"/>
    <col min="11014" max="11014" width="13.42578125" customWidth="1"/>
    <col min="11015" max="11015" width="12.140625" customWidth="1"/>
    <col min="11016" max="11016" width="16.140625" customWidth="1"/>
    <col min="11017" max="11017" width="13.28515625" customWidth="1"/>
    <col min="11018" max="11018" width="11.5703125" customWidth="1"/>
    <col min="11019" max="11019" width="15.42578125" customWidth="1"/>
    <col min="11265" max="11265" width="4.7109375" customWidth="1"/>
    <col min="11266" max="11266" width="21.140625" customWidth="1"/>
    <col min="11267" max="11267" width="15.7109375" customWidth="1"/>
    <col min="11268" max="11268" width="9" customWidth="1"/>
    <col min="11269" max="11269" width="13" customWidth="1"/>
    <col min="11270" max="11270" width="13.42578125" customWidth="1"/>
    <col min="11271" max="11271" width="12.140625" customWidth="1"/>
    <col min="11272" max="11272" width="16.140625" customWidth="1"/>
    <col min="11273" max="11273" width="13.28515625" customWidth="1"/>
    <col min="11274" max="11274" width="11.5703125" customWidth="1"/>
    <col min="11275" max="11275" width="15.42578125" customWidth="1"/>
    <col min="11521" max="11521" width="4.7109375" customWidth="1"/>
    <col min="11522" max="11522" width="21.140625" customWidth="1"/>
    <col min="11523" max="11523" width="15.7109375" customWidth="1"/>
    <col min="11524" max="11524" width="9" customWidth="1"/>
    <col min="11525" max="11525" width="13" customWidth="1"/>
    <col min="11526" max="11526" width="13.42578125" customWidth="1"/>
    <col min="11527" max="11527" width="12.140625" customWidth="1"/>
    <col min="11528" max="11528" width="16.140625" customWidth="1"/>
    <col min="11529" max="11529" width="13.28515625" customWidth="1"/>
    <col min="11530" max="11530" width="11.5703125" customWidth="1"/>
    <col min="11531" max="11531" width="15.42578125" customWidth="1"/>
    <col min="11777" max="11777" width="4.7109375" customWidth="1"/>
    <col min="11778" max="11778" width="21.140625" customWidth="1"/>
    <col min="11779" max="11779" width="15.7109375" customWidth="1"/>
    <col min="11780" max="11780" width="9" customWidth="1"/>
    <col min="11781" max="11781" width="13" customWidth="1"/>
    <col min="11782" max="11782" width="13.42578125" customWidth="1"/>
    <col min="11783" max="11783" width="12.140625" customWidth="1"/>
    <col min="11784" max="11784" width="16.140625" customWidth="1"/>
    <col min="11785" max="11785" width="13.28515625" customWidth="1"/>
    <col min="11786" max="11786" width="11.5703125" customWidth="1"/>
    <col min="11787" max="11787" width="15.42578125" customWidth="1"/>
    <col min="12033" max="12033" width="4.7109375" customWidth="1"/>
    <col min="12034" max="12034" width="21.140625" customWidth="1"/>
    <col min="12035" max="12035" width="15.7109375" customWidth="1"/>
    <col min="12036" max="12036" width="9" customWidth="1"/>
    <col min="12037" max="12037" width="13" customWidth="1"/>
    <col min="12038" max="12038" width="13.42578125" customWidth="1"/>
    <col min="12039" max="12039" width="12.140625" customWidth="1"/>
    <col min="12040" max="12040" width="16.140625" customWidth="1"/>
    <col min="12041" max="12041" width="13.28515625" customWidth="1"/>
    <col min="12042" max="12042" width="11.5703125" customWidth="1"/>
    <col min="12043" max="12043" width="15.42578125" customWidth="1"/>
    <col min="12289" max="12289" width="4.7109375" customWidth="1"/>
    <col min="12290" max="12290" width="21.140625" customWidth="1"/>
    <col min="12291" max="12291" width="15.7109375" customWidth="1"/>
    <col min="12292" max="12292" width="9" customWidth="1"/>
    <col min="12293" max="12293" width="13" customWidth="1"/>
    <col min="12294" max="12294" width="13.42578125" customWidth="1"/>
    <col min="12295" max="12295" width="12.140625" customWidth="1"/>
    <col min="12296" max="12296" width="16.140625" customWidth="1"/>
    <col min="12297" max="12297" width="13.28515625" customWidth="1"/>
    <col min="12298" max="12298" width="11.5703125" customWidth="1"/>
    <col min="12299" max="12299" width="15.42578125" customWidth="1"/>
    <col min="12545" max="12545" width="4.7109375" customWidth="1"/>
    <col min="12546" max="12546" width="21.140625" customWidth="1"/>
    <col min="12547" max="12547" width="15.7109375" customWidth="1"/>
    <col min="12548" max="12548" width="9" customWidth="1"/>
    <col min="12549" max="12549" width="13" customWidth="1"/>
    <col min="12550" max="12550" width="13.42578125" customWidth="1"/>
    <col min="12551" max="12551" width="12.140625" customWidth="1"/>
    <col min="12552" max="12552" width="16.140625" customWidth="1"/>
    <col min="12553" max="12553" width="13.28515625" customWidth="1"/>
    <col min="12554" max="12554" width="11.5703125" customWidth="1"/>
    <col min="12555" max="12555" width="15.42578125" customWidth="1"/>
    <col min="12801" max="12801" width="4.7109375" customWidth="1"/>
    <col min="12802" max="12802" width="21.140625" customWidth="1"/>
    <col min="12803" max="12803" width="15.7109375" customWidth="1"/>
    <col min="12804" max="12804" width="9" customWidth="1"/>
    <col min="12805" max="12805" width="13" customWidth="1"/>
    <col min="12806" max="12806" width="13.42578125" customWidth="1"/>
    <col min="12807" max="12807" width="12.140625" customWidth="1"/>
    <col min="12808" max="12808" width="16.140625" customWidth="1"/>
    <col min="12809" max="12809" width="13.28515625" customWidth="1"/>
    <col min="12810" max="12810" width="11.5703125" customWidth="1"/>
    <col min="12811" max="12811" width="15.42578125" customWidth="1"/>
    <col min="13057" max="13057" width="4.7109375" customWidth="1"/>
    <col min="13058" max="13058" width="21.140625" customWidth="1"/>
    <col min="13059" max="13059" width="15.7109375" customWidth="1"/>
    <col min="13060" max="13060" width="9" customWidth="1"/>
    <col min="13061" max="13061" width="13" customWidth="1"/>
    <col min="13062" max="13062" width="13.42578125" customWidth="1"/>
    <col min="13063" max="13063" width="12.140625" customWidth="1"/>
    <col min="13064" max="13064" width="16.140625" customWidth="1"/>
    <col min="13065" max="13065" width="13.28515625" customWidth="1"/>
    <col min="13066" max="13066" width="11.5703125" customWidth="1"/>
    <col min="13067" max="13067" width="15.42578125" customWidth="1"/>
    <col min="13313" max="13313" width="4.7109375" customWidth="1"/>
    <col min="13314" max="13314" width="21.140625" customWidth="1"/>
    <col min="13315" max="13315" width="15.7109375" customWidth="1"/>
    <col min="13316" max="13316" width="9" customWidth="1"/>
    <col min="13317" max="13317" width="13" customWidth="1"/>
    <col min="13318" max="13318" width="13.42578125" customWidth="1"/>
    <col min="13319" max="13319" width="12.140625" customWidth="1"/>
    <col min="13320" max="13320" width="16.140625" customWidth="1"/>
    <col min="13321" max="13321" width="13.28515625" customWidth="1"/>
    <col min="13322" max="13322" width="11.5703125" customWidth="1"/>
    <col min="13323" max="13323" width="15.42578125" customWidth="1"/>
    <col min="13569" max="13569" width="4.7109375" customWidth="1"/>
    <col min="13570" max="13570" width="21.140625" customWidth="1"/>
    <col min="13571" max="13571" width="15.7109375" customWidth="1"/>
    <col min="13572" max="13572" width="9" customWidth="1"/>
    <col min="13573" max="13573" width="13" customWidth="1"/>
    <col min="13574" max="13574" width="13.42578125" customWidth="1"/>
    <col min="13575" max="13575" width="12.140625" customWidth="1"/>
    <col min="13576" max="13576" width="16.140625" customWidth="1"/>
    <col min="13577" max="13577" width="13.28515625" customWidth="1"/>
    <col min="13578" max="13578" width="11.5703125" customWidth="1"/>
    <col min="13579" max="13579" width="15.42578125" customWidth="1"/>
    <col min="13825" max="13825" width="4.7109375" customWidth="1"/>
    <col min="13826" max="13826" width="21.140625" customWidth="1"/>
    <col min="13827" max="13827" width="15.7109375" customWidth="1"/>
    <col min="13828" max="13828" width="9" customWidth="1"/>
    <col min="13829" max="13829" width="13" customWidth="1"/>
    <col min="13830" max="13830" width="13.42578125" customWidth="1"/>
    <col min="13831" max="13831" width="12.140625" customWidth="1"/>
    <col min="13832" max="13832" width="16.140625" customWidth="1"/>
    <col min="13833" max="13833" width="13.28515625" customWidth="1"/>
    <col min="13834" max="13834" width="11.5703125" customWidth="1"/>
    <col min="13835" max="13835" width="15.42578125" customWidth="1"/>
    <col min="14081" max="14081" width="4.7109375" customWidth="1"/>
    <col min="14082" max="14082" width="21.140625" customWidth="1"/>
    <col min="14083" max="14083" width="15.7109375" customWidth="1"/>
    <col min="14084" max="14084" width="9" customWidth="1"/>
    <col min="14085" max="14085" width="13" customWidth="1"/>
    <col min="14086" max="14086" width="13.42578125" customWidth="1"/>
    <col min="14087" max="14087" width="12.140625" customWidth="1"/>
    <col min="14088" max="14088" width="16.140625" customWidth="1"/>
    <col min="14089" max="14089" width="13.28515625" customWidth="1"/>
    <col min="14090" max="14090" width="11.5703125" customWidth="1"/>
    <col min="14091" max="14091" width="15.42578125" customWidth="1"/>
    <col min="14337" max="14337" width="4.7109375" customWidth="1"/>
    <col min="14338" max="14338" width="21.140625" customWidth="1"/>
    <col min="14339" max="14339" width="15.7109375" customWidth="1"/>
    <col min="14340" max="14340" width="9" customWidth="1"/>
    <col min="14341" max="14341" width="13" customWidth="1"/>
    <col min="14342" max="14342" width="13.42578125" customWidth="1"/>
    <col min="14343" max="14343" width="12.140625" customWidth="1"/>
    <col min="14344" max="14344" width="16.140625" customWidth="1"/>
    <col min="14345" max="14345" width="13.28515625" customWidth="1"/>
    <col min="14346" max="14346" width="11.5703125" customWidth="1"/>
    <col min="14347" max="14347" width="15.42578125" customWidth="1"/>
    <col min="14593" max="14593" width="4.7109375" customWidth="1"/>
    <col min="14594" max="14594" width="21.140625" customWidth="1"/>
    <col min="14595" max="14595" width="15.7109375" customWidth="1"/>
    <col min="14596" max="14596" width="9" customWidth="1"/>
    <col min="14597" max="14597" width="13" customWidth="1"/>
    <col min="14598" max="14598" width="13.42578125" customWidth="1"/>
    <col min="14599" max="14599" width="12.140625" customWidth="1"/>
    <col min="14600" max="14600" width="16.140625" customWidth="1"/>
    <col min="14601" max="14601" width="13.28515625" customWidth="1"/>
    <col min="14602" max="14602" width="11.5703125" customWidth="1"/>
    <col min="14603" max="14603" width="15.42578125" customWidth="1"/>
    <col min="14849" max="14849" width="4.7109375" customWidth="1"/>
    <col min="14850" max="14850" width="21.140625" customWidth="1"/>
    <col min="14851" max="14851" width="15.7109375" customWidth="1"/>
    <col min="14852" max="14852" width="9" customWidth="1"/>
    <col min="14853" max="14853" width="13" customWidth="1"/>
    <col min="14854" max="14854" width="13.42578125" customWidth="1"/>
    <col min="14855" max="14855" width="12.140625" customWidth="1"/>
    <col min="14856" max="14856" width="16.140625" customWidth="1"/>
    <col min="14857" max="14857" width="13.28515625" customWidth="1"/>
    <col min="14858" max="14858" width="11.5703125" customWidth="1"/>
    <col min="14859" max="14859" width="15.42578125" customWidth="1"/>
    <col min="15105" max="15105" width="4.7109375" customWidth="1"/>
    <col min="15106" max="15106" width="21.140625" customWidth="1"/>
    <col min="15107" max="15107" width="15.7109375" customWidth="1"/>
    <col min="15108" max="15108" width="9" customWidth="1"/>
    <col min="15109" max="15109" width="13" customWidth="1"/>
    <col min="15110" max="15110" width="13.42578125" customWidth="1"/>
    <col min="15111" max="15111" width="12.140625" customWidth="1"/>
    <col min="15112" max="15112" width="16.140625" customWidth="1"/>
    <col min="15113" max="15113" width="13.28515625" customWidth="1"/>
    <col min="15114" max="15114" width="11.5703125" customWidth="1"/>
    <col min="15115" max="15115" width="15.42578125" customWidth="1"/>
    <col min="15361" max="15361" width="4.7109375" customWidth="1"/>
    <col min="15362" max="15362" width="21.140625" customWidth="1"/>
    <col min="15363" max="15363" width="15.7109375" customWidth="1"/>
    <col min="15364" max="15364" width="9" customWidth="1"/>
    <col min="15365" max="15365" width="13" customWidth="1"/>
    <col min="15366" max="15366" width="13.42578125" customWidth="1"/>
    <col min="15367" max="15367" width="12.140625" customWidth="1"/>
    <col min="15368" max="15368" width="16.140625" customWidth="1"/>
    <col min="15369" max="15369" width="13.28515625" customWidth="1"/>
    <col min="15370" max="15370" width="11.5703125" customWidth="1"/>
    <col min="15371" max="15371" width="15.42578125" customWidth="1"/>
    <col min="15617" max="15617" width="4.7109375" customWidth="1"/>
    <col min="15618" max="15618" width="21.140625" customWidth="1"/>
    <col min="15619" max="15619" width="15.7109375" customWidth="1"/>
    <col min="15620" max="15620" width="9" customWidth="1"/>
    <col min="15621" max="15621" width="13" customWidth="1"/>
    <col min="15622" max="15622" width="13.42578125" customWidth="1"/>
    <col min="15623" max="15623" width="12.140625" customWidth="1"/>
    <col min="15624" max="15624" width="16.140625" customWidth="1"/>
    <col min="15625" max="15625" width="13.28515625" customWidth="1"/>
    <col min="15626" max="15626" width="11.5703125" customWidth="1"/>
    <col min="15627" max="15627" width="15.42578125" customWidth="1"/>
    <col min="15873" max="15873" width="4.7109375" customWidth="1"/>
    <col min="15874" max="15874" width="21.140625" customWidth="1"/>
    <col min="15875" max="15875" width="15.7109375" customWidth="1"/>
    <col min="15876" max="15876" width="9" customWidth="1"/>
    <col min="15877" max="15877" width="13" customWidth="1"/>
    <col min="15878" max="15878" width="13.42578125" customWidth="1"/>
    <col min="15879" max="15879" width="12.140625" customWidth="1"/>
    <col min="15880" max="15880" width="16.140625" customWidth="1"/>
    <col min="15881" max="15881" width="13.28515625" customWidth="1"/>
    <col min="15882" max="15882" width="11.5703125" customWidth="1"/>
    <col min="15883" max="15883" width="15.42578125" customWidth="1"/>
    <col min="16129" max="16129" width="4.7109375" customWidth="1"/>
    <col min="16130" max="16130" width="21.140625" customWidth="1"/>
    <col min="16131" max="16131" width="15.7109375" customWidth="1"/>
    <col min="16132" max="16132" width="9" customWidth="1"/>
    <col min="16133" max="16133" width="13" customWidth="1"/>
    <col min="16134" max="16134" width="13.42578125" customWidth="1"/>
    <col min="16135" max="16135" width="12.140625" customWidth="1"/>
    <col min="16136" max="16136" width="16.140625" customWidth="1"/>
    <col min="16137" max="16137" width="13.28515625" customWidth="1"/>
    <col min="16138" max="16138" width="11.5703125" customWidth="1"/>
    <col min="16139" max="16139" width="15.42578125" customWidth="1"/>
  </cols>
  <sheetData>
    <row r="1" spans="1:11">
      <c r="A1" s="247"/>
      <c r="B1" s="248" t="s">
        <v>123</v>
      </c>
      <c r="C1" s="241" t="str">
        <f>'[1]Kadar.ode.'!C1</f>
        <v>Специјална болница за неспецифичне плућне болести "Сокобања" - Сокобања</v>
      </c>
      <c r="D1" s="243"/>
      <c r="E1" s="243"/>
      <c r="F1" s="243"/>
    </row>
    <row r="2" spans="1:11">
      <c r="A2" s="247"/>
      <c r="B2" s="248" t="s">
        <v>124</v>
      </c>
      <c r="C2" s="241" t="str">
        <f>'[1]Kadar.ode.'!C2</f>
        <v>7248261</v>
      </c>
      <c r="D2" s="243"/>
      <c r="E2" s="243"/>
      <c r="F2" s="243"/>
    </row>
    <row r="3" spans="1:11">
      <c r="A3" s="247"/>
      <c r="B3" s="248" t="s">
        <v>125</v>
      </c>
      <c r="C3" s="241"/>
      <c r="D3" s="243"/>
      <c r="E3" s="243"/>
      <c r="F3" s="470">
        <v>44927</v>
      </c>
    </row>
    <row r="4" spans="1:11" ht="14.25">
      <c r="A4" s="247"/>
      <c r="B4" s="248" t="s">
        <v>2395</v>
      </c>
      <c r="C4" s="242" t="s">
        <v>2400</v>
      </c>
      <c r="D4" s="244"/>
      <c r="E4" s="244"/>
      <c r="F4" s="244"/>
    </row>
    <row r="5" spans="1:11">
      <c r="A5" s="403"/>
      <c r="B5" s="403"/>
      <c r="C5" s="403"/>
      <c r="D5" s="403"/>
      <c r="E5" s="403"/>
      <c r="F5" s="403"/>
    </row>
    <row r="6" spans="1:11" ht="112.5" customHeight="1">
      <c r="A6" s="413" t="s">
        <v>2393</v>
      </c>
      <c r="B6" s="411" t="s">
        <v>2392</v>
      </c>
      <c r="C6" s="412" t="s">
        <v>2401</v>
      </c>
      <c r="D6" s="412" t="s">
        <v>2402</v>
      </c>
      <c r="E6" s="412" t="s">
        <v>2403</v>
      </c>
      <c r="F6" s="418" t="s">
        <v>2404</v>
      </c>
      <c r="G6" s="418" t="s">
        <v>2405</v>
      </c>
      <c r="H6" s="418" t="s">
        <v>2406</v>
      </c>
      <c r="I6" s="418" t="s">
        <v>2407</v>
      </c>
      <c r="J6" s="418" t="s">
        <v>2408</v>
      </c>
      <c r="K6" s="418" t="s">
        <v>2409</v>
      </c>
    </row>
    <row r="7" spans="1:11" ht="39">
      <c r="A7" s="416">
        <v>1</v>
      </c>
      <c r="B7" s="460" t="s">
        <v>2410</v>
      </c>
      <c r="C7" s="419" t="s">
        <v>2411</v>
      </c>
      <c r="D7" s="404" t="s">
        <v>2412</v>
      </c>
      <c r="E7" s="419" t="s">
        <v>2413</v>
      </c>
      <c r="F7" s="404" t="s">
        <v>2414</v>
      </c>
      <c r="G7" s="417" t="s">
        <v>2415</v>
      </c>
      <c r="H7" s="420">
        <v>0.9</v>
      </c>
      <c r="I7" s="421" t="s">
        <v>2414</v>
      </c>
      <c r="J7" s="421" t="s">
        <v>2415</v>
      </c>
      <c r="K7" s="420">
        <v>0.05</v>
      </c>
    </row>
    <row r="8" spans="1:11" ht="38.25">
      <c r="A8" s="416">
        <v>2</v>
      </c>
      <c r="B8" s="451" t="s">
        <v>2410</v>
      </c>
      <c r="C8" s="452" t="s">
        <v>2424</v>
      </c>
      <c r="D8" s="452" t="s">
        <v>2412</v>
      </c>
      <c r="E8" s="419" t="s">
        <v>2425</v>
      </c>
      <c r="F8" s="404" t="s">
        <v>2414</v>
      </c>
      <c r="G8" s="417" t="s">
        <v>2415</v>
      </c>
      <c r="H8" s="453">
        <v>0.9</v>
      </c>
      <c r="I8" s="182" t="s">
        <v>2414</v>
      </c>
      <c r="J8" s="182" t="s">
        <v>2415</v>
      </c>
      <c r="K8" s="453">
        <v>0.05</v>
      </c>
    </row>
    <row r="9" spans="1:11">
      <c r="A9" s="416"/>
      <c r="B9" s="404"/>
      <c r="C9" s="404"/>
      <c r="D9" s="404"/>
      <c r="E9" s="404"/>
      <c r="F9" s="404"/>
      <c r="G9" s="417"/>
      <c r="H9" s="182"/>
      <c r="I9" s="182"/>
      <c r="J9" s="182"/>
      <c r="K9" s="182"/>
    </row>
    <row r="10" spans="1:11">
      <c r="A10" s="403"/>
      <c r="B10" s="403"/>
      <c r="C10" s="403"/>
      <c r="D10" s="403"/>
      <c r="E10" s="403"/>
      <c r="F10" s="403"/>
    </row>
    <row r="11" spans="1:11">
      <c r="A11" s="403"/>
      <c r="B11" s="403"/>
      <c r="H11" s="541" t="s">
        <v>2399</v>
      </c>
      <c r="I11" s="541"/>
      <c r="J11" s="541"/>
      <c r="K11" s="541"/>
    </row>
    <row r="12" spans="1:11">
      <c r="A12" s="403"/>
      <c r="B12" s="403"/>
      <c r="C12" s="403"/>
      <c r="D12" s="403"/>
      <c r="E12" s="403"/>
      <c r="F12" s="403"/>
    </row>
    <row r="13" spans="1:11">
      <c r="A13" s="403"/>
      <c r="B13" s="403"/>
      <c r="C13" s="403"/>
      <c r="D13" s="403"/>
      <c r="E13" s="403"/>
      <c r="F13" s="403"/>
    </row>
    <row r="14" spans="1:11">
      <c r="A14" s="403"/>
      <c r="B14" s="403"/>
      <c r="C14" s="403"/>
      <c r="D14" s="403"/>
      <c r="E14" s="403"/>
      <c r="F14" s="403"/>
    </row>
  </sheetData>
  <mergeCells count="1">
    <mergeCell ref="H11:K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8</vt:i4>
      </vt:variant>
    </vt:vector>
  </HeadingPairs>
  <TitlesOfParts>
    <vt:vector size="30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Kadar.nepuno.rv</vt:lpstr>
      <vt:lpstr>Kadar.radno.angazovani</vt:lpstr>
      <vt:lpstr>Kadar.nastavnici.i.saradnici</vt:lpstr>
      <vt:lpstr>Kapaciteti i korišćenje</vt:lpstr>
      <vt:lpstr>Pratioci</vt:lpstr>
      <vt:lpstr>Dnevne.bolnice</vt:lpstr>
      <vt:lpstr>Pregledi</vt:lpstr>
      <vt:lpstr>DSG</vt:lpstr>
      <vt:lpstr>Usluge</vt:lpstr>
      <vt:lpstr>Dijagnostika</vt:lpstr>
      <vt:lpstr>Lab</vt:lpstr>
      <vt:lpstr>Krv</vt:lpstr>
      <vt:lpstr>Lekovi</vt:lpstr>
      <vt:lpstr>Sanitet.mat</vt:lpstr>
      <vt:lpstr>Covid статус</vt:lpstr>
      <vt:lpstr>Zbirno_usluge</vt:lpstr>
      <vt:lpstr>Kadar.nem.!Print_Area</vt:lpstr>
      <vt:lpstr>Kadar.nepuno.rv!Print_Area</vt:lpstr>
      <vt:lpstr>Lekovi!Print_Area</vt:lpstr>
      <vt:lpstr>Pregledi!Print_Area</vt:lpstr>
      <vt:lpstr>Dijagnostika!Print_Titles</vt:lpstr>
      <vt:lpstr>Kadar.zaj.med.del.!Print_Titles</vt:lpstr>
      <vt:lpstr>Lab!Print_Titles</vt:lpstr>
      <vt:lpstr>Lekovi!Print_Titles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Win10</cp:lastModifiedBy>
  <cp:lastPrinted>2023-01-13T13:56:24Z</cp:lastPrinted>
  <dcterms:created xsi:type="dcterms:W3CDTF">1998-03-25T08:50:17Z</dcterms:created>
  <dcterms:modified xsi:type="dcterms:W3CDTF">2023-01-16T09:31:22Z</dcterms:modified>
</cp:coreProperties>
</file>