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<sst xmlns="http://schemas.openxmlformats.org/spreadsheetml/2006/main" count="191" uniqueCount="176">
  <si>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</si>
  <si>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</si>
  <si>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</si>
  <si>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</si>
  <si>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</si>
  <si>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</si>
  <si>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</si>
  <si>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</si>
  <si>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</si>
  <si>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</si>
  <si>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</si>
  <si>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</si>
  <si>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</si>
  <si>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</si>
  <si>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</si>
  <si>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</si>
  <si>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</si>
  <si>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</si>
  <si>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</si>
  <si>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</si>
  <si>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</si>
  <si>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</si>
  <si>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</si>
  <si>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</si>
  <si>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</si>
  <si>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</si>
  <si>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</si>
  <si>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</si>
  <si>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</si>
  <si>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</si>
  <si>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</si>
  <si>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</si>
  <si>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</si>
  <si>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</si>
  <si>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</si>
  <si>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</si>
  <si>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</si>
  <si>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</si>
  <si>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</si>
  <si>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</si>
  <si>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</si>
  <si>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</si>
  <si>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</si>
  <si>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</si>
  <si>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</si>
  <si>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</si>
  <si>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</si>
  <si>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</si>
  <si>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</si>
  <si>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</si>
  <si>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</si>
  <si>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</si>
  <si>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</si>
  <si>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</si>
  <si>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</si>
  <si>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</si>
  <si>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</si>
  <si>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</si>
  <si>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</si>
  <si>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</si>
  <si>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</si>
  <si>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</si>
  <si>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</si>
  <si>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</si>
  <si>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</si>
  <si>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</si>
  <si>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</si>
  <si>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</si>
  <si>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</si>
  <si>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</si>
  <si>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</si>
  <si>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</si>
  <si>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</si>
  <si>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</si>
  <si>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</si>
  <si>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</si>
  <si>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</si>
  <si>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</si>
  <si>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</si>
  <si>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</si>
  <si>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</si>
  <si>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</si>
  <si>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</si>
  <si>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</si>
  <si>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</si>
  <si>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</si>
  <si>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</si>
  <si>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</si>
  <si>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</si>
  <si>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</si>
  <si>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</si>
  <si>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</si>
  <si>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</si>
  <si>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</si>
  <si>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</si>
  <si>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</si>
  <si>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</si>
  <si>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</si>
  <si>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</si>
  <si>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</si>
  <si>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</si>
  <si>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</si>
  <si>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</si>
  <si>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</si>
  <si>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</si>
  <si>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</si>
  <si>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</si>
  <si>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</si>
  <si>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</si>
  <si>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</si>
  <si>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</si>
  <si>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</si>
  <si>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</si>
  <si>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</si>
  <si>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</si>
  <si>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</si>
  <si>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</si>
  <si>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</si>
  <si>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</si>
  <si>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</si>
  <si>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</si>
  <si>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</si>
  <si>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</si>
  <si>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</si>
  <si>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</si>
  <si>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</si>
  <si>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</si>
  <si>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</si>
  <si>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</si>
  <si>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</si>
  <si>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</si>
  <si>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</si>
  <si>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</si>
  <si>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</si>
  <si>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</si>
  <si>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</si>
  <si>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</si>
  <si>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</si>
  <si>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</si>
  <si>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</si>
  <si>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</si>
  <si>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</si>
  <si>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</si>
  <si>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</si>
  <si>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</si>
  <si>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</si>
  <si>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</si>
  <si>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</si>
  <si>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</si>
  <si>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</si>
  <si>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</si>
  <si>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</si>
  <si>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</si>
  <si>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</si>
  <si>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</si>
  <si>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</si>
  <si>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</si>
  <si>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</si>
  <si>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</si>
  <si>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</si>
  <si>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</si>
  <si>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</si>
  <si>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</si>
  <si>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</si>
  <si>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</si>
  <si>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</si>
  <si>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</si>
  <si>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</si>
  <si>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</si>
  <si>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</si>
  <si>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</si>
  <si>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</si>
  <si>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</si>
  <si>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</si>
  <si>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</si>
  <si>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ПРОЈЕКТОВАНИ БИЛАНС УСПЕХА ЗА 2018.ГОД - ДОПУНА БРОЈ 11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</si>
</sst>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3" fontId="2" fillId="38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88">
      <selection activeCell="H37" sqref="H37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9.71093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30.75" customHeight="1">
      <c r="A1" s="1"/>
      <c r="B1" s="68" t="s">
        <v>175</v>
      </c>
      <c r="C1" s="68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489496</v>
      </c>
      <c r="D4" s="57">
        <f>D5+D66</f>
        <v>300</v>
      </c>
      <c r="E4" s="57">
        <f>E5+E66</f>
        <v>398307</v>
      </c>
      <c r="F4" s="57">
        <f>F5+F66</f>
        <v>0</v>
      </c>
      <c r="G4" s="57">
        <f>G5+G66</f>
        <v>90321</v>
      </c>
      <c r="H4" s="57">
        <f>H5+H66</f>
        <v>568</v>
      </c>
    </row>
    <row r="5" spans="1:8" s="10" customFormat="1" ht="12.75">
      <c r="A5" s="8" t="s">
        <v>1</v>
      </c>
      <c r="B5" s="9" t="s">
        <v>35</v>
      </c>
      <c r="C5" s="58">
        <f>D5+E5+F5+G5+L20+H5</f>
        <v>440897</v>
      </c>
      <c r="D5" s="58">
        <f>D6+D12+D14+D18+D20+D22+D29+D39+D42+D45+D53+D57+D60</f>
        <v>300</v>
      </c>
      <c r="E5" s="58">
        <f>E6+E14+E18+E20+E22+E29+E32+E39+E42+E45+E53+E57+E60+E62</f>
        <v>357017</v>
      </c>
      <c r="F5" s="58">
        <f>F6+F14+F18+F20+F22+F29+F32+F39+F42+F45+F53+F57+F60+F62</f>
        <v>0</v>
      </c>
      <c r="G5" s="58">
        <f>G6+G14+G18+G20+G22+G29+G32+G39+G42+G45+G53+G57+G60+G62+G12+G64</f>
        <v>83480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211781</v>
      </c>
      <c r="D6" s="33">
        <f>D7</f>
        <v>0</v>
      </c>
      <c r="E6" s="33">
        <f>E7+E8</f>
        <v>191671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179586</v>
      </c>
      <c r="D7" s="32"/>
      <c r="E7" s="32">
        <v>162536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32195</v>
      </c>
      <c r="D8" s="47">
        <v>0</v>
      </c>
      <c r="E8" s="47">
        <f>E9+E10+E11</f>
        <v>29135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21655</v>
      </c>
      <c r="D9" s="32"/>
      <c r="E9" s="32">
        <v>19535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9206</v>
      </c>
      <c r="D10" s="32"/>
      <c r="E10" s="32">
        <v>8381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1334</v>
      </c>
      <c r="D11" s="32"/>
      <c r="E11" s="32">
        <v>1219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172</v>
      </c>
      <c r="C18" s="33">
        <f t="shared" si="1"/>
        <v>8878</v>
      </c>
      <c r="D18" s="33">
        <f>D19</f>
        <v>0</v>
      </c>
      <c r="E18" s="33">
        <f>E19</f>
        <v>7823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173</v>
      </c>
      <c r="C19" s="45">
        <f t="shared" si="1"/>
        <v>8878</v>
      </c>
      <c r="D19" s="32"/>
      <c r="E19" s="32">
        <v>7823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56021</v>
      </c>
      <c r="D22" s="33">
        <f>D23+D24+D25+D26+D27+D28</f>
        <v>0</v>
      </c>
      <c r="E22" s="33">
        <f>E23+E24+E25+E26+E27+E28</f>
        <v>42156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38840</v>
      </c>
      <c r="D24" s="31"/>
      <c r="E24" s="31">
        <v>32372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10314</v>
      </c>
      <c r="D25" s="31"/>
      <c r="E25" s="31">
        <v>4756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2082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1582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1982</v>
      </c>
      <c r="D30" s="31"/>
      <c r="E30" s="31">
        <v>500</v>
      </c>
      <c r="F30" s="31"/>
      <c r="G30" s="31">
        <v>1482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31135</v>
      </c>
      <c r="D32" s="33">
        <f>D33+D34+D35+D36+D37+D38</f>
        <v>0</v>
      </c>
      <c r="E32" s="33">
        <f>E33+E34+E35+E36+E37+E38</f>
        <v>4343</v>
      </c>
      <c r="F32" s="33">
        <f>F33+F34+F35+F36+F37+F38</f>
        <v>0</v>
      </c>
      <c r="G32" s="33">
        <f>G33+G34+G35+G36+G37+G38</f>
        <v>26692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1957</v>
      </c>
      <c r="D34" s="31"/>
      <c r="E34" s="31">
        <v>820</v>
      </c>
      <c r="F34" s="31"/>
      <c r="G34" s="31">
        <v>1137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2534</v>
      </c>
      <c r="D35" s="31"/>
      <c r="E35" s="31">
        <v>288</v>
      </c>
      <c r="F35" s="31"/>
      <c r="G35" s="31">
        <v>2196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21088</v>
      </c>
      <c r="D36" s="31"/>
      <c r="E36" s="31">
        <v>1574</v>
      </c>
      <c r="F36" s="31"/>
      <c r="G36" s="54">
        <v>19514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1880</v>
      </c>
      <c r="D37" s="31"/>
      <c r="E37" s="31"/>
      <c r="F37" s="31"/>
      <c r="G37" s="31">
        <v>1830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1600</v>
      </c>
      <c r="D38" s="31"/>
      <c r="E38" s="31"/>
      <c r="F38" s="31"/>
      <c r="G38" s="31">
        <v>1600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25898</v>
      </c>
      <c r="D42" s="33">
        <f>SUM(D43:D44)</f>
        <v>0</v>
      </c>
      <c r="E42" s="33">
        <f>SUM(E43:E44)</f>
        <v>21218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4774</v>
      </c>
      <c r="D44" s="31"/>
      <c r="E44" s="31">
        <v>3732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90971</v>
      </c>
      <c r="D45" s="33">
        <f>D46+D47+D48+D50+D51+D52</f>
        <v>0</v>
      </c>
      <c r="E45" s="33">
        <f>E46+E47+E48+E49+E50+E51+E52</f>
        <v>80948</v>
      </c>
      <c r="F45" s="33">
        <f>F46+F47+F48+F50+F51+F52</f>
        <v>0</v>
      </c>
      <c r="G45" s="33">
        <f>G46+G47+G48+G50+G51+G52</f>
        <v>10023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37622</v>
      </c>
      <c r="D50" s="31"/>
      <c r="E50" s="32">
        <v>37522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36711</v>
      </c>
      <c r="D51" s="31"/>
      <c r="E51" s="31">
        <v>30578</v>
      </c>
      <c r="F51" s="31"/>
      <c r="G51" s="31">
        <v>6133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9800</v>
      </c>
      <c r="D52" s="31"/>
      <c r="E52" s="31">
        <v>7329</v>
      </c>
      <c r="F52" s="31"/>
      <c r="G52" s="54">
        <v>2471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1650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1602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560</v>
      </c>
      <c r="D54" s="45"/>
      <c r="E54" s="45">
        <v>48</v>
      </c>
      <c r="F54" s="45"/>
      <c r="G54" s="32">
        <v>512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190</v>
      </c>
      <c r="D55" s="45"/>
      <c r="E55" s="45"/>
      <c r="F55" s="45"/>
      <c r="G55" s="32">
        <v>190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900</v>
      </c>
      <c r="D56" s="32"/>
      <c r="E56" s="32"/>
      <c r="F56" s="32"/>
      <c r="G56" s="32">
        <v>900</v>
      </c>
      <c r="H56" s="31"/>
    </row>
    <row r="57" spans="1:8" ht="12.75">
      <c r="A57" s="27">
        <v>13</v>
      </c>
      <c r="B57" s="28" t="s">
        <v>72</v>
      </c>
      <c r="C57" s="47">
        <f>SUM(D57:H57)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135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130</v>
      </c>
      <c r="D59" s="31"/>
      <c r="E59" s="31"/>
      <c r="F59" s="31"/>
      <c r="G59" s="31">
        <v>130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48599</v>
      </c>
      <c r="D66" s="56">
        <f>D67+D70+D77</f>
        <v>0</v>
      </c>
      <c r="E66" s="56">
        <f>E67+E70+E77</f>
        <v>41290</v>
      </c>
      <c r="F66" s="56"/>
      <c r="G66" s="56">
        <f>G67+G70+G77</f>
        <v>6841</v>
      </c>
      <c r="H66" s="56">
        <f>H67+H70+H77</f>
        <v>468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16980</v>
      </c>
      <c r="D67" s="47">
        <f>D68</f>
        <v>0</v>
      </c>
      <c r="E67" s="47">
        <f>E68</f>
        <v>12638</v>
      </c>
      <c r="F67" s="47"/>
      <c r="G67" s="47">
        <f>G68+G69</f>
        <v>4342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16680</v>
      </c>
      <c r="D68" s="31"/>
      <c r="E68" s="31">
        <v>12638</v>
      </c>
      <c r="F68" s="31"/>
      <c r="G68" s="31">
        <v>4042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30439</v>
      </c>
      <c r="D70" s="33">
        <f>D71+D72+D73+D75</f>
        <v>0</v>
      </c>
      <c r="E70" s="33">
        <f>E71+E72+E73+E75</f>
        <v>28652</v>
      </c>
      <c r="F70" s="33"/>
      <c r="G70" s="33">
        <f>G71+G72+G73+G74+G75+G76</f>
        <v>1319</v>
      </c>
      <c r="H70" s="33">
        <f>H71+H72+H73+H75</f>
        <v>468</v>
      </c>
    </row>
    <row r="71" spans="1:8" s="10" customFormat="1" ht="12.75">
      <c r="A71" s="15" t="s">
        <v>4</v>
      </c>
      <c r="B71" s="16" t="s">
        <v>118</v>
      </c>
      <c r="C71" s="64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64">
        <f t="shared" si="5"/>
        <v>816</v>
      </c>
      <c r="D72" s="31"/>
      <c r="E72" s="31"/>
      <c r="F72" s="31"/>
      <c r="G72" s="31">
        <v>816</v>
      </c>
      <c r="H72" s="31"/>
    </row>
    <row r="73" spans="1:8" s="10" customFormat="1" ht="12.75">
      <c r="A73" s="15" t="s">
        <v>6</v>
      </c>
      <c r="B73" s="16" t="s">
        <v>117</v>
      </c>
      <c r="C73" s="64">
        <f t="shared" si="5"/>
        <v>29587</v>
      </c>
      <c r="D73" s="31"/>
      <c r="E73" s="31">
        <v>28652</v>
      </c>
      <c r="F73" s="31"/>
      <c r="G73" s="31">
        <v>467</v>
      </c>
      <c r="H73" s="31">
        <v>468</v>
      </c>
    </row>
    <row r="74" spans="1:8" s="10" customFormat="1" ht="25.5">
      <c r="A74" s="34" t="s">
        <v>7</v>
      </c>
      <c r="B74" s="16" t="s">
        <v>161</v>
      </c>
      <c r="C74" s="64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64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64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1180</v>
      </c>
      <c r="D77" s="33">
        <f>D78</f>
        <v>0</v>
      </c>
      <c r="E77" s="33">
        <f>E78</f>
        <v>0</v>
      </c>
      <c r="F77" s="33"/>
      <c r="G77" s="33">
        <f>G78</f>
        <v>1180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1180</v>
      </c>
      <c r="D78" s="31"/>
      <c r="E78" s="31"/>
      <c r="F78" s="31"/>
      <c r="G78" s="31">
        <v>1180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494007</v>
      </c>
      <c r="D79" s="46">
        <f>D80+D98+D102</f>
        <v>300</v>
      </c>
      <c r="E79" s="46">
        <f>E80+E98+E102</f>
        <v>402768</v>
      </c>
      <c r="F79" s="46">
        <f>F80+F98</f>
        <v>0</v>
      </c>
      <c r="G79" s="46">
        <f>G80+G98+G102</f>
        <v>90371</v>
      </c>
      <c r="H79" s="46">
        <f>H80+H98+H102</f>
        <v>568</v>
      </c>
    </row>
    <row r="80" spans="1:8" ht="12.75">
      <c r="A80" s="17" t="s">
        <v>24</v>
      </c>
      <c r="B80" s="18" t="s">
        <v>48</v>
      </c>
      <c r="C80" s="53">
        <f>D80+E80+G80+H80+F80</f>
        <v>427685</v>
      </c>
      <c r="D80" s="53">
        <f>D81+D85+D87+D90+D92+D94</f>
        <v>300</v>
      </c>
      <c r="E80" s="53">
        <f>E81+E85+E87+E90+E92+E94</f>
        <v>349465</v>
      </c>
      <c r="F80" s="53">
        <f>F81+F85+F90+F87+F92+F94+F96</f>
        <v>0</v>
      </c>
      <c r="G80" s="53">
        <f>G81+G85+G87+G90+G92+G94</f>
        <v>77352</v>
      </c>
      <c r="H80" s="53">
        <f>H81+H85+H87+H90+H92+H94</f>
        <v>568</v>
      </c>
    </row>
    <row r="81" spans="1:8" ht="12.75">
      <c r="A81" s="11">
        <v>1</v>
      </c>
      <c r="B81" s="12" t="s">
        <v>69</v>
      </c>
      <c r="C81" s="33">
        <f>SUM(D81:G81)</f>
        <v>346592</v>
      </c>
      <c r="D81" s="33"/>
      <c r="E81" s="33">
        <f>SUM(E82:E84)</f>
        <v>346592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202337</v>
      </c>
      <c r="D82" s="31"/>
      <c r="E82" s="31">
        <v>202337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33410</v>
      </c>
      <c r="D84" s="31"/>
      <c r="E84" s="31">
        <v>33410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420</v>
      </c>
      <c r="D85" s="33">
        <f>D86</f>
        <v>0</v>
      </c>
      <c r="E85" s="33">
        <f>E86</f>
        <v>420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420</v>
      </c>
      <c r="D86" s="31"/>
      <c r="E86" s="31">
        <v>420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77352</v>
      </c>
      <c r="D87" s="33">
        <f>D88+D89</f>
        <v>0</v>
      </c>
      <c r="E87" s="33">
        <f>E88+E89</f>
        <v>0</v>
      </c>
      <c r="F87" s="33"/>
      <c r="G87" s="33">
        <f>G88+G89</f>
        <v>77352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2290</v>
      </c>
      <c r="D88" s="45"/>
      <c r="E88" s="45"/>
      <c r="F88" s="45"/>
      <c r="G88" s="32">
        <v>2290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568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568</v>
      </c>
    </row>
    <row r="91" spans="1:8" s="10" customFormat="1" ht="25.5">
      <c r="A91" s="15" t="s">
        <v>10</v>
      </c>
      <c r="B91" s="16" t="s">
        <v>95</v>
      </c>
      <c r="C91" s="45">
        <f t="shared" si="6"/>
        <v>568</v>
      </c>
      <c r="D91" s="31"/>
      <c r="E91" s="31"/>
      <c r="F91" s="31"/>
      <c r="G91" s="31"/>
      <c r="H91" s="31">
        <v>568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2753</v>
      </c>
      <c r="D94" s="33">
        <f>SUM(D95:D97)</f>
        <v>300</v>
      </c>
      <c r="E94" s="33">
        <f>SUM(E95:E97)</f>
        <v>2453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2753</v>
      </c>
      <c r="D95" s="31">
        <v>300</v>
      </c>
      <c r="E95" s="31">
        <v>2453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5350</v>
      </c>
      <c r="D98" s="46">
        <f>D99+D100+D101</f>
        <v>0</v>
      </c>
      <c r="E98" s="46">
        <f>E99+E100+E101</f>
        <v>0</v>
      </c>
      <c r="F98" s="46"/>
      <c r="G98" s="46">
        <f>G99+G100+G101</f>
        <v>5350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240</v>
      </c>
      <c r="D100" s="31"/>
      <c r="E100" s="31"/>
      <c r="F100" s="31"/>
      <c r="G100" s="31">
        <v>240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60972</v>
      </c>
      <c r="D102" s="53">
        <f>D104</f>
        <v>0</v>
      </c>
      <c r="E102" s="53">
        <f>E103+E104</f>
        <v>53303</v>
      </c>
      <c r="F102" s="53"/>
      <c r="G102" s="53">
        <f>G103+G104</f>
        <v>7669</v>
      </c>
      <c r="H102" s="53">
        <f>H104</f>
        <v>0</v>
      </c>
    </row>
    <row r="103" spans="1:8" ht="12.75">
      <c r="A103" s="63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>
        <v>2</v>
      </c>
      <c r="B104" s="16" t="s">
        <v>174</v>
      </c>
      <c r="C104" s="45">
        <f>D104+E104+G104+H104</f>
        <v>41290</v>
      </c>
      <c r="D104" s="45"/>
      <c r="E104" s="45">
        <v>41290</v>
      </c>
      <c r="F104" s="45"/>
      <c r="G104" s="45">
        <v>0</v>
      </c>
      <c r="H104" s="45"/>
    </row>
    <row r="105" spans="1:8" ht="12.75">
      <c r="A105" s="65" t="s">
        <v>50</v>
      </c>
      <c r="B105" s="65"/>
      <c r="C105" s="46">
        <f aca="true" t="shared" si="8" ref="C105:H105">C79</f>
        <v>494007</v>
      </c>
      <c r="D105" s="46">
        <f t="shared" si="8"/>
        <v>300</v>
      </c>
      <c r="E105" s="46">
        <f t="shared" si="8"/>
        <v>402768</v>
      </c>
      <c r="F105" s="46">
        <f t="shared" si="8"/>
        <v>0</v>
      </c>
      <c r="G105" s="46">
        <f t="shared" si="8"/>
        <v>90371</v>
      </c>
      <c r="H105" s="46">
        <f t="shared" si="8"/>
        <v>568</v>
      </c>
    </row>
    <row r="106" spans="1:8" ht="12.75">
      <c r="A106" s="66" t="s">
        <v>51</v>
      </c>
      <c r="B106" s="66"/>
      <c r="C106" s="59">
        <f aca="true" t="shared" si="9" ref="C106:H106">C4</f>
        <v>489496</v>
      </c>
      <c r="D106" s="59">
        <f t="shared" si="9"/>
        <v>300</v>
      </c>
      <c r="E106" s="59">
        <f t="shared" si="9"/>
        <v>398307</v>
      </c>
      <c r="F106" s="59">
        <f t="shared" si="9"/>
        <v>0</v>
      </c>
      <c r="G106" s="59">
        <f t="shared" si="9"/>
        <v>90321</v>
      </c>
      <c r="H106" s="59">
        <f t="shared" si="9"/>
        <v>568</v>
      </c>
    </row>
    <row r="107" spans="1:8" ht="12.75">
      <c r="A107" s="67" t="s">
        <v>52</v>
      </c>
      <c r="B107" s="67"/>
      <c r="C107" s="60">
        <f aca="true" t="shared" si="10" ref="C107:H107">C105-C106</f>
        <v>4511</v>
      </c>
      <c r="D107" s="60">
        <f t="shared" si="10"/>
        <v>0</v>
      </c>
      <c r="E107" s="60">
        <f t="shared" si="10"/>
        <v>4461</v>
      </c>
      <c r="F107" s="60">
        <f t="shared" si="10"/>
        <v>0</v>
      </c>
      <c r="G107" s="60">
        <f t="shared" si="10"/>
        <v>50</v>
      </c>
      <c r="H107" s="60">
        <f t="shared" si="10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8" ht="12.75">
      <c r="C127" s="21"/>
      <c r="H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2019-01-14T09:50:46Z</cp:lastPrinted>
  <dcterms:created xsi:type="dcterms:W3CDTF">2011-12-20T13:26:46Z</dcterms:created>
  <dcterms:modified xsi:type="dcterms:W3CDTF">2019-01-14T09:52:21Z</dcterms:modified>
  <cp:category/>
  <cp:version/>
  <cp:contentType/>
  <cp:contentStatus/>
</cp:coreProperties>
</file>