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<sst xmlns="http://schemas.openxmlformats.org/spreadsheetml/2006/main" count="205" uniqueCount="181">
  <si>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</si>
  <si>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</si>
  <si>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</si>
  <si>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</si>
  <si>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</si>
  <si>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</si>
  <si>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</si>
  <si>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</si>
  <si>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</si>
  <si>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</si>
  <si>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</si>
  <si>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</si>
  <si>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</si>
  <si>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</si>
  <si>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</si>
  <si>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</si>
  <si>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</si>
  <si>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</si>
  <si>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</si>
  <si>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</si>
  <si>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</si>
  <si>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</si>
  <si>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</si>
  <si>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</si>
  <si>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</si>
  <si>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</si>
  <si>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</si>
  <si>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</si>
  <si>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</si>
  <si>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</si>
  <si>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</si>
  <si>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</si>
  <si>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</si>
  <si>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</si>
  <si>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</si>
  <si>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</si>
  <si>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</si>
  <si>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</si>
  <si>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</si>
  <si>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</si>
  <si>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</si>
  <si>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</si>
  <si>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</si>
  <si>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</si>
  <si>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</si>
  <si>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</si>
  <si>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</si>
  <si>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</si>
  <si>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</si>
  <si>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</si>
  <si>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</si>
  <si>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</si>
  <si>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</si>
  <si>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</si>
  <si>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</si>
  <si>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</si>
  <si>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</si>
  <si>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</si>
  <si>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</si>
  <si>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</si>
  <si>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</si>
  <si>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</si>
  <si>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</si>
  <si>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</si>
  <si>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</si>
  <si>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</si>
  <si>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</si>
  <si>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</si>
  <si>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</si>
  <si>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</si>
  <si>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</si>
  <si>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</si>
  <si>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</si>
  <si>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</si>
  <si>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</si>
  <si>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</si>
  <si>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</si>
  <si>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</si>
  <si>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</si>
  <si>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</si>
  <si>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</si>
  <si>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</si>
  <si>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</si>
  <si>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</si>
  <si>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</si>
  <si>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</si>
  <si>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</si>
  <si>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</si>
  <si>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</si>
  <si>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</si>
  <si>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</si>
  <si>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</si>
  <si>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</si>
  <si>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</si>
  <si>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</si>
  <si>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</si>
  <si>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</si>
  <si>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</si>
  <si>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</si>
  <si>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</si>
  <si>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</si>
  <si>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</si>
  <si>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</si>
  <si>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</si>
  <si>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</si>
  <si>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</si>
  <si>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</si>
  <si>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</si>
  <si>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</si>
  <si>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</si>
  <si>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</si>
  <si>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</si>
  <si>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</si>
  <si>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</si>
  <si>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</si>
  <si>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</si>
  <si>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</si>
  <si>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</si>
  <si>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</si>
  <si>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</si>
  <si>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</si>
  <si>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</si>
  <si>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</si>
  <si>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</si>
  <si>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</si>
  <si>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</si>
  <si>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</si>
  <si>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</si>
  <si>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</si>
  <si>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</si>
  <si>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</si>
  <si>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</si>
  <si>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</si>
  <si>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</si>
  <si>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</si>
  <si>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</si>
  <si>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</si>
  <si>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</si>
  <si>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</si>
  <si>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</si>
  <si>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</si>
  <si>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</si>
  <si>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</si>
  <si>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</si>
  <si>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</si>
  <si>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</si>
  <si>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</si>
  <si>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</si>
  <si>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</si>
  <si>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</si>
  <si>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</si>
  <si>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</si>
  <si>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</si>
  <si>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</si>
  <si>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</si>
  <si>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</si>
  <si>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</si>
  <si>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</si>
  <si>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</si>
  <si>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</si>
  <si>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</si>
  <si>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</si>
  <si>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</si>
  <si>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</si>
  <si>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</si>
  <si>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13.1.</t>
  </si>
  <si>
    <t>Социјални допириноси на терет послодавца 412000</t>
  </si>
  <si>
    <t>Пренос из 2022 у 2023</t>
  </si>
  <si>
    <t>Пренос средстава из 2022 у 2023 год.</t>
  </si>
  <si>
    <t>Измена</t>
  </si>
  <si>
    <t>Приходи по основу уговора за 2023. год. за болницу</t>
  </si>
  <si>
    <t>Приходи по основу уговора за 2023. год. за рехабилитацију</t>
  </si>
  <si>
    <t>Приходи по основу уговора за 2023. год. за амбулан.поликл. услуге</t>
  </si>
  <si>
    <t>0</t>
  </si>
  <si>
    <t>16</t>
  </si>
  <si>
    <t>16.1</t>
  </si>
  <si>
    <t xml:space="preserve">Накнада штете за повреде или штету нанету од стране државних органа </t>
  </si>
  <si>
    <t>Накнада штете за повреде или штету нанету од стране државних органа 485100</t>
  </si>
  <si>
    <t>Пројектовани биланс успеха за 2023. годину-измена бр.6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</si>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</sst>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241A]d\.\ mmmm\ yyyy"/>
    <numFmt numFmtId="205" formatCode="&quot; &quot;#,##0.00"/>
    <numFmt numFmtId="206" formatCode="&quot; &quot;#,##0.000"/>
    <numFmt numFmtId="207" formatCode="0.0"/>
    <numFmt numFmtId="208" formatCode="[$-409]dddd\,\ mmmm\ d\,\ yyyy"/>
    <numFmt numFmtId="209" formatCode="[$-409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41" borderId="10" xfId="0" applyNumberFormat="1" applyFont="1" applyFill="1" applyBorder="1" applyAlignment="1">
      <alignment horizontal="right" wrapText="1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6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3" fontId="4" fillId="42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9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41" borderId="10" xfId="0" applyNumberFormat="1" applyFont="1" applyFill="1" applyBorder="1" applyAlignment="1">
      <alignment horizontal="center"/>
    </xf>
    <xf numFmtId="49" fontId="4" fillId="41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41" borderId="10" xfId="0" applyNumberFormat="1" applyFont="1" applyFill="1" applyBorder="1" applyAlignment="1">
      <alignment/>
    </xf>
    <xf numFmtId="1" fontId="0" fillId="41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39" borderId="0" xfId="0" applyNumberFormat="1" applyFont="1" applyFill="1" applyAlignment="1">
      <alignment/>
    </xf>
    <xf numFmtId="1" fontId="0" fillId="11" borderId="1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23" borderId="10" xfId="0" applyNumberFormat="1" applyFont="1" applyFill="1" applyBorder="1" applyAlignment="1">
      <alignment horizontal="right"/>
    </xf>
    <xf numFmtId="1" fontId="0" fillId="42" borderId="10" xfId="0" applyNumberFormat="1" applyFont="1" applyFill="1" applyBorder="1" applyAlignment="1">
      <alignment horizontal="right"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="124" zoomScaleNormal="124" zoomScalePageLayoutView="0" workbookViewId="0" topLeftCell="A82">
      <selection activeCell="G97" sqref="G97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8.28125" style="2" customWidth="1"/>
    <col min="8" max="8" width="10.00390625" style="2" customWidth="1"/>
    <col min="9" max="9" width="10.140625" style="2" customWidth="1"/>
    <col min="10" max="10" width="9.7109375" style="2" customWidth="1"/>
    <col min="11" max="11" width="12.421875" style="2" customWidth="1"/>
    <col min="12" max="12" width="22.00390625" style="22" customWidth="1"/>
    <col min="13" max="16384" width="9.140625" style="2" customWidth="1"/>
  </cols>
  <sheetData>
    <row r="1" spans="1:9" ht="25.5" customHeight="1">
      <c r="A1" s="1"/>
      <c r="B1" s="94" t="s">
        <v>178</v>
      </c>
      <c r="C1" s="94"/>
      <c r="I1" s="2" t="s">
        <v>49</v>
      </c>
    </row>
    <row r="2" spans="1:10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157</v>
      </c>
      <c r="F2" s="3" t="s">
        <v>158</v>
      </c>
      <c r="G2" s="3" t="s">
        <v>119</v>
      </c>
      <c r="H2" s="3" t="s">
        <v>30</v>
      </c>
      <c r="I2" s="3" t="s">
        <v>31</v>
      </c>
      <c r="J2" s="71" t="s">
        <v>169</v>
      </c>
    </row>
    <row r="3" spans="1:10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78">
        <v>10</v>
      </c>
    </row>
    <row r="4" spans="1:10" ht="12.75">
      <c r="A4" s="6" t="s">
        <v>0</v>
      </c>
      <c r="B4" s="7" t="s">
        <v>161</v>
      </c>
      <c r="C4" s="38">
        <f aca="true" t="shared" si="0" ref="C4:I4">C5+C65</f>
        <v>766925</v>
      </c>
      <c r="D4" s="38">
        <f t="shared" si="0"/>
        <v>0</v>
      </c>
      <c r="E4" s="38">
        <f t="shared" si="0"/>
        <v>444034</v>
      </c>
      <c r="F4" s="38">
        <f t="shared" si="0"/>
        <v>180562</v>
      </c>
      <c r="G4" s="38">
        <f t="shared" si="0"/>
        <v>11705</v>
      </c>
      <c r="H4" s="38">
        <f t="shared" si="0"/>
        <v>128243</v>
      </c>
      <c r="I4" s="38">
        <f t="shared" si="0"/>
        <v>124</v>
      </c>
      <c r="J4" s="89">
        <v>143</v>
      </c>
    </row>
    <row r="5" spans="1:12" s="10" customFormat="1" ht="12.75">
      <c r="A5" s="8" t="s">
        <v>1</v>
      </c>
      <c r="B5" s="9" t="s">
        <v>32</v>
      </c>
      <c r="C5" s="44">
        <v>747160</v>
      </c>
      <c r="D5" s="44">
        <f>D7+D8+D11+D13+D17+D19+D21+D28+D31+D38+D41+D44+D52+D56+D59+D61</f>
        <v>0</v>
      </c>
      <c r="E5" s="44">
        <f>E7+E8+E11+E13+E17+E19+E21+E28+E31+E38+E41+E44+E52+E56+E59+E61</f>
        <v>444034</v>
      </c>
      <c r="F5" s="44">
        <f>F7+F8+F11+F13+F17+F19+F21+F28+F31+F38+F41+F44+F52+F56+F59+F61</f>
        <v>180562</v>
      </c>
      <c r="G5" s="44">
        <f>G19+G21+G28+G31+G38+G41+G44+G52+G56+G59+G61</f>
        <v>4062</v>
      </c>
      <c r="H5" s="44">
        <f>H7+H8+H11+H13+H17+H19+H21+H28+H31+H38+H41+H44+H52+H56+H59+H61+H63</f>
        <v>116121</v>
      </c>
      <c r="I5" s="44">
        <f>I7+I8+I11+I13+I17+I19+I21+I28+I31+I38+I41+I44+I52+I56+I59+I61</f>
        <v>124</v>
      </c>
      <c r="J5" s="87">
        <v>143</v>
      </c>
      <c r="K5" s="18"/>
      <c r="L5" s="85"/>
    </row>
    <row r="6" spans="1:10" ht="12.75">
      <c r="A6" s="11">
        <v>1</v>
      </c>
      <c r="B6" s="12" t="s">
        <v>33</v>
      </c>
      <c r="C6" s="25">
        <f>D6+E6+H6+I6+F6</f>
        <v>423592</v>
      </c>
      <c r="D6" s="25">
        <f>D7</f>
        <v>0</v>
      </c>
      <c r="E6" s="25">
        <f>E7+E8</f>
        <v>271067</v>
      </c>
      <c r="F6" s="25">
        <f>F7+F8</f>
        <v>122025</v>
      </c>
      <c r="G6" s="25">
        <f>G7+G8</f>
        <v>0</v>
      </c>
      <c r="H6" s="25">
        <f>H7+H8</f>
        <v>30500</v>
      </c>
      <c r="I6" s="25">
        <f>I7</f>
        <v>0</v>
      </c>
      <c r="J6" s="81">
        <v>11960</v>
      </c>
    </row>
    <row r="7" spans="1:12" s="10" customFormat="1" ht="12.75">
      <c r="A7" s="40" t="s">
        <v>2</v>
      </c>
      <c r="B7" s="41" t="s">
        <v>72</v>
      </c>
      <c r="C7" s="42">
        <f>D7+E7+H7+I7+F7</f>
        <v>363247</v>
      </c>
      <c r="D7" s="43"/>
      <c r="E7" s="43">
        <v>233247</v>
      </c>
      <c r="F7" s="66">
        <v>104000</v>
      </c>
      <c r="G7" s="43"/>
      <c r="H7" s="43">
        <v>26000</v>
      </c>
      <c r="I7" s="24"/>
      <c r="J7" s="79">
        <v>11960</v>
      </c>
      <c r="L7" s="85"/>
    </row>
    <row r="8" spans="1:12" s="10" customFormat="1" ht="12.75">
      <c r="A8" s="40" t="s">
        <v>3</v>
      </c>
      <c r="B8" s="41" t="s">
        <v>166</v>
      </c>
      <c r="C8" s="43">
        <f>E8+F8+H8</f>
        <v>60345</v>
      </c>
      <c r="D8" s="43">
        <f>D9+D10</f>
        <v>0</v>
      </c>
      <c r="E8" s="43">
        <f>E9+E10</f>
        <v>37820</v>
      </c>
      <c r="F8" s="43">
        <f>F9+F10</f>
        <v>18025</v>
      </c>
      <c r="G8" s="43"/>
      <c r="H8" s="43">
        <f>H9+H10</f>
        <v>4500</v>
      </c>
      <c r="I8" s="43">
        <f>I9+I10</f>
        <v>0</v>
      </c>
      <c r="J8" s="79"/>
      <c r="L8" s="85"/>
    </row>
    <row r="9" spans="1:12" s="10" customFormat="1" ht="25.5">
      <c r="A9" s="40" t="s">
        <v>147</v>
      </c>
      <c r="B9" s="41" t="s">
        <v>148</v>
      </c>
      <c r="C9" s="43">
        <f>D9+E9+H9+I9+F9</f>
        <v>41087</v>
      </c>
      <c r="D9" s="43"/>
      <c r="E9" s="43">
        <v>25783</v>
      </c>
      <c r="F9" s="43">
        <v>12304</v>
      </c>
      <c r="G9" s="43"/>
      <c r="H9" s="43">
        <v>3000</v>
      </c>
      <c r="I9" s="24"/>
      <c r="J9" s="79"/>
      <c r="L9" s="85"/>
    </row>
    <row r="10" spans="1:12" s="10" customFormat="1" ht="12.75">
      <c r="A10" s="13" t="s">
        <v>149</v>
      </c>
      <c r="B10" s="14" t="s">
        <v>150</v>
      </c>
      <c r="C10" s="43">
        <f>D10+E10+H10+I10+F10</f>
        <v>19258</v>
      </c>
      <c r="D10" s="43"/>
      <c r="E10" s="43">
        <v>12037</v>
      </c>
      <c r="F10" s="43">
        <v>5721</v>
      </c>
      <c r="G10" s="43"/>
      <c r="H10" s="43">
        <v>1500</v>
      </c>
      <c r="I10" s="24"/>
      <c r="J10" s="79"/>
      <c r="L10" s="85"/>
    </row>
    <row r="11" spans="1:12" s="10" customFormat="1" ht="12.75">
      <c r="A11" s="35" t="s">
        <v>107</v>
      </c>
      <c r="B11" s="36" t="s">
        <v>125</v>
      </c>
      <c r="C11" s="58">
        <f>D11+E11+H11+I11</f>
        <v>750</v>
      </c>
      <c r="D11" s="58">
        <f aca="true" t="shared" si="1" ref="D11:I11">D12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>H12</f>
        <v>750</v>
      </c>
      <c r="I11" s="58">
        <f t="shared" si="1"/>
        <v>0</v>
      </c>
      <c r="J11" s="80">
        <v>100</v>
      </c>
      <c r="L11" s="85"/>
    </row>
    <row r="12" spans="1:12" s="10" customFormat="1" ht="12.75">
      <c r="A12" s="13" t="s">
        <v>4</v>
      </c>
      <c r="B12" s="14" t="s">
        <v>126</v>
      </c>
      <c r="C12" s="43">
        <f>D12+E12+H12+I12</f>
        <v>750</v>
      </c>
      <c r="D12" s="43"/>
      <c r="E12" s="43"/>
      <c r="F12" s="43"/>
      <c r="G12" s="43"/>
      <c r="H12" s="66">
        <v>750</v>
      </c>
      <c r="I12" s="24"/>
      <c r="J12" s="79">
        <v>100</v>
      </c>
      <c r="L12" s="85"/>
    </row>
    <row r="13" spans="1:10" ht="12.75">
      <c r="A13" s="11">
        <v>3</v>
      </c>
      <c r="B13" s="12" t="s">
        <v>34</v>
      </c>
      <c r="C13" s="57">
        <f>D13+E13+G13+H13+F13</f>
        <v>8525</v>
      </c>
      <c r="D13" s="57">
        <f aca="true" t="shared" si="2" ref="D13:I13">D14+D15+D16</f>
        <v>0</v>
      </c>
      <c r="E13" s="57">
        <f t="shared" si="2"/>
        <v>8175</v>
      </c>
      <c r="F13" s="57">
        <f t="shared" si="2"/>
        <v>200</v>
      </c>
      <c r="G13" s="57">
        <f t="shared" si="2"/>
        <v>0</v>
      </c>
      <c r="H13" s="57">
        <f t="shared" si="2"/>
        <v>150</v>
      </c>
      <c r="I13" s="57">
        <f t="shared" si="2"/>
        <v>0</v>
      </c>
      <c r="J13" s="81">
        <v>300</v>
      </c>
    </row>
    <row r="14" spans="1:12" s="10" customFormat="1" ht="25.5">
      <c r="A14" s="15" t="s">
        <v>8</v>
      </c>
      <c r="B14" s="16" t="s">
        <v>124</v>
      </c>
      <c r="C14" s="42">
        <f>D14+E14+G14+H14+F14</f>
        <v>257</v>
      </c>
      <c r="D14" s="43">
        <v>0</v>
      </c>
      <c r="E14" s="43">
        <v>257</v>
      </c>
      <c r="F14" s="43"/>
      <c r="G14" s="43"/>
      <c r="H14" s="43"/>
      <c r="I14" s="23"/>
      <c r="J14" s="82"/>
      <c r="L14" s="85"/>
    </row>
    <row r="15" spans="1:12" s="10" customFormat="1" ht="12.75">
      <c r="A15" s="15" t="s">
        <v>9</v>
      </c>
      <c r="B15" s="16" t="s">
        <v>116</v>
      </c>
      <c r="C15" s="42">
        <f>D15+E15+G15+H15+F15</f>
        <v>7618</v>
      </c>
      <c r="D15" s="43"/>
      <c r="E15" s="43">
        <v>7618</v>
      </c>
      <c r="F15" s="43"/>
      <c r="G15" s="43"/>
      <c r="H15" s="43"/>
      <c r="I15" s="23"/>
      <c r="J15" s="83" t="s">
        <v>179</v>
      </c>
      <c r="L15" s="85"/>
    </row>
    <row r="16" spans="1:12" s="10" customFormat="1" ht="25.5">
      <c r="A16" s="63" t="s">
        <v>127</v>
      </c>
      <c r="B16" s="41" t="s">
        <v>80</v>
      </c>
      <c r="C16" s="42">
        <f>E16+F16+G16+H16</f>
        <v>650</v>
      </c>
      <c r="D16" s="43"/>
      <c r="E16" s="66">
        <v>300</v>
      </c>
      <c r="F16" s="43">
        <v>200</v>
      </c>
      <c r="G16" s="43"/>
      <c r="H16" s="43">
        <v>150</v>
      </c>
      <c r="I16" s="43"/>
      <c r="J16" s="83">
        <v>300</v>
      </c>
      <c r="L16" s="85"/>
    </row>
    <row r="17" spans="1:10" ht="12.75">
      <c r="A17" s="11">
        <v>4</v>
      </c>
      <c r="B17" s="12" t="s">
        <v>154</v>
      </c>
      <c r="C17" s="57">
        <f>D17+E17+H17+I17+F17</f>
        <v>16525</v>
      </c>
      <c r="D17" s="57">
        <f aca="true" t="shared" si="3" ref="D17:I17">D18</f>
        <v>0</v>
      </c>
      <c r="E17" s="57">
        <f t="shared" si="3"/>
        <v>8125</v>
      </c>
      <c r="F17" s="57">
        <f t="shared" si="3"/>
        <v>5760</v>
      </c>
      <c r="G17" s="57">
        <f t="shared" si="3"/>
        <v>0</v>
      </c>
      <c r="H17" s="57">
        <f t="shared" si="3"/>
        <v>2640</v>
      </c>
      <c r="I17" s="57">
        <f t="shared" si="3"/>
        <v>0</v>
      </c>
      <c r="J17" s="81"/>
    </row>
    <row r="18" spans="1:12" s="10" customFormat="1" ht="12.75">
      <c r="A18" s="40" t="s">
        <v>10</v>
      </c>
      <c r="B18" s="41" t="s">
        <v>155</v>
      </c>
      <c r="C18" s="42">
        <f>E18+F18+H18</f>
        <v>16525</v>
      </c>
      <c r="D18" s="43"/>
      <c r="E18" s="43">
        <v>8125</v>
      </c>
      <c r="F18" s="43">
        <v>5760</v>
      </c>
      <c r="G18" s="43"/>
      <c r="H18" s="43">
        <v>2640</v>
      </c>
      <c r="I18" s="43"/>
      <c r="J18" s="82"/>
      <c r="L18" s="85"/>
    </row>
    <row r="19" spans="1:10" ht="12.75">
      <c r="A19" s="11">
        <v>5</v>
      </c>
      <c r="B19" s="12" t="s">
        <v>35</v>
      </c>
      <c r="C19" s="57">
        <f>SUM(E19:H19)</f>
        <v>5696</v>
      </c>
      <c r="D19" s="57">
        <f aca="true" t="shared" si="4" ref="D19:I19">D20</f>
        <v>0</v>
      </c>
      <c r="E19" s="57">
        <f t="shared" si="4"/>
        <v>2271</v>
      </c>
      <c r="F19" s="57">
        <f t="shared" si="4"/>
        <v>425</v>
      </c>
      <c r="G19" s="57">
        <f t="shared" si="4"/>
        <v>0</v>
      </c>
      <c r="H19" s="57">
        <f t="shared" si="4"/>
        <v>3000</v>
      </c>
      <c r="I19" s="57">
        <f t="shared" si="4"/>
        <v>0</v>
      </c>
      <c r="J19" s="81" t="s">
        <v>179</v>
      </c>
    </row>
    <row r="20" spans="1:12" s="10" customFormat="1" ht="25.5">
      <c r="A20" s="40" t="s">
        <v>11</v>
      </c>
      <c r="B20" s="41" t="s">
        <v>118</v>
      </c>
      <c r="C20" s="42">
        <f>E20+F20+G20+H20</f>
        <v>5696</v>
      </c>
      <c r="D20" s="43"/>
      <c r="E20" s="43">
        <v>2271</v>
      </c>
      <c r="F20" s="43">
        <v>425</v>
      </c>
      <c r="G20" s="43"/>
      <c r="H20" s="43">
        <v>3000</v>
      </c>
      <c r="I20" s="43"/>
      <c r="J20" s="83" t="s">
        <v>179</v>
      </c>
      <c r="L20" s="85"/>
    </row>
    <row r="21" spans="1:10" ht="12.75">
      <c r="A21" s="11">
        <v>6</v>
      </c>
      <c r="B21" s="12" t="s">
        <v>36</v>
      </c>
      <c r="C21" s="57">
        <f>SUM(C22:C27)</f>
        <v>98828</v>
      </c>
      <c r="D21" s="57">
        <f aca="true" t="shared" si="5" ref="D21:I21">D22+D23+D24+D25+D26+D27</f>
        <v>0</v>
      </c>
      <c r="E21" s="57">
        <f t="shared" si="5"/>
        <v>44369</v>
      </c>
      <c r="F21" s="57">
        <f t="shared" si="5"/>
        <v>26189</v>
      </c>
      <c r="G21" s="57">
        <f t="shared" si="5"/>
        <v>0</v>
      </c>
      <c r="H21" s="57">
        <f t="shared" si="5"/>
        <v>28270</v>
      </c>
      <c r="I21" s="25">
        <f t="shared" si="5"/>
        <v>0</v>
      </c>
      <c r="J21" s="81" t="s">
        <v>179</v>
      </c>
    </row>
    <row r="22" spans="1:10" ht="25.5">
      <c r="A22" s="13" t="s">
        <v>12</v>
      </c>
      <c r="B22" s="16" t="s">
        <v>74</v>
      </c>
      <c r="C22" s="42">
        <f aca="true" t="shared" si="6" ref="C22:C27">D22+E22+H22+I22+F22</f>
        <v>1700</v>
      </c>
      <c r="D22" s="42"/>
      <c r="E22" s="43">
        <v>100</v>
      </c>
      <c r="F22" s="43">
        <v>900</v>
      </c>
      <c r="G22" s="43"/>
      <c r="H22" s="43">
        <v>700</v>
      </c>
      <c r="I22" s="42"/>
      <c r="J22" s="83"/>
    </row>
    <row r="23" spans="1:12" s="10" customFormat="1" ht="12.75">
      <c r="A23" s="40" t="s">
        <v>13</v>
      </c>
      <c r="B23" s="41" t="s">
        <v>51</v>
      </c>
      <c r="C23" s="42">
        <f>SUM(D23:I23)</f>
        <v>63200</v>
      </c>
      <c r="D23" s="43"/>
      <c r="E23" s="43">
        <v>32254</v>
      </c>
      <c r="F23" s="43">
        <v>14934</v>
      </c>
      <c r="G23" s="43"/>
      <c r="H23" s="43">
        <v>16012</v>
      </c>
      <c r="I23" s="43"/>
      <c r="J23" s="82"/>
      <c r="L23" s="85"/>
    </row>
    <row r="24" spans="1:12" s="10" customFormat="1" ht="12.75">
      <c r="A24" s="40" t="s">
        <v>128</v>
      </c>
      <c r="B24" s="41" t="s">
        <v>52</v>
      </c>
      <c r="C24" s="42">
        <f>SUM(D24:I24)</f>
        <v>19393</v>
      </c>
      <c r="D24" s="43"/>
      <c r="E24" s="43">
        <v>5815</v>
      </c>
      <c r="F24" s="43">
        <v>6120</v>
      </c>
      <c r="G24" s="43"/>
      <c r="H24" s="43">
        <v>7458</v>
      </c>
      <c r="I24" s="43"/>
      <c r="J24" s="83" t="s">
        <v>179</v>
      </c>
      <c r="L24" s="85"/>
    </row>
    <row r="25" spans="1:12" s="10" customFormat="1" ht="12.75">
      <c r="A25" s="15" t="s">
        <v>129</v>
      </c>
      <c r="B25" s="16" t="s">
        <v>73</v>
      </c>
      <c r="C25" s="42">
        <f t="shared" si="6"/>
        <v>2470</v>
      </c>
      <c r="D25" s="43"/>
      <c r="E25" s="43">
        <v>700</v>
      </c>
      <c r="F25" s="43">
        <v>1300</v>
      </c>
      <c r="G25" s="43"/>
      <c r="H25" s="43">
        <v>470</v>
      </c>
      <c r="I25" s="43"/>
      <c r="J25" s="82"/>
      <c r="L25" s="85"/>
    </row>
    <row r="26" spans="1:12" s="10" customFormat="1" ht="12.75">
      <c r="A26" s="15" t="s">
        <v>130</v>
      </c>
      <c r="B26" s="16" t="s">
        <v>60</v>
      </c>
      <c r="C26" s="42">
        <f>E26+F26+H26</f>
        <v>11365</v>
      </c>
      <c r="D26" s="43"/>
      <c r="E26" s="43">
        <v>5500</v>
      </c>
      <c r="F26" s="43">
        <v>2935</v>
      </c>
      <c r="G26" s="43"/>
      <c r="H26" s="43">
        <v>2930</v>
      </c>
      <c r="I26" s="43"/>
      <c r="J26" s="82"/>
      <c r="L26" s="85"/>
    </row>
    <row r="27" spans="1:12" s="10" customFormat="1" ht="12.75">
      <c r="A27" s="47" t="s">
        <v>131</v>
      </c>
      <c r="B27" s="41" t="s">
        <v>98</v>
      </c>
      <c r="C27" s="42">
        <f t="shared" si="6"/>
        <v>700</v>
      </c>
      <c r="D27" s="43"/>
      <c r="E27" s="43"/>
      <c r="F27" s="43"/>
      <c r="G27" s="43"/>
      <c r="H27" s="43">
        <v>700</v>
      </c>
      <c r="I27" s="23"/>
      <c r="J27" s="82"/>
      <c r="L27" s="85"/>
    </row>
    <row r="28" spans="1:10" ht="12.75">
      <c r="A28" s="11">
        <v>7</v>
      </c>
      <c r="B28" s="12" t="s">
        <v>37</v>
      </c>
      <c r="C28" s="57">
        <f>D28+E28+H28+I28+F28</f>
        <v>3000</v>
      </c>
      <c r="D28" s="57">
        <f aca="true" t="shared" si="7" ref="D28:I28">D29+D30</f>
        <v>0</v>
      </c>
      <c r="E28" s="57">
        <f t="shared" si="7"/>
        <v>0</v>
      </c>
      <c r="F28" s="57">
        <f t="shared" si="7"/>
        <v>0</v>
      </c>
      <c r="G28" s="57">
        <f t="shared" si="7"/>
        <v>0</v>
      </c>
      <c r="H28" s="57">
        <f t="shared" si="7"/>
        <v>3000</v>
      </c>
      <c r="I28" s="25">
        <f t="shared" si="7"/>
        <v>0</v>
      </c>
      <c r="J28" s="81"/>
    </row>
    <row r="29" spans="1:12" s="10" customFormat="1" ht="12.75">
      <c r="A29" s="40" t="s">
        <v>14</v>
      </c>
      <c r="B29" s="41" t="s">
        <v>99</v>
      </c>
      <c r="C29" s="42">
        <f>D29+E29+H29+I29+F29</f>
        <v>2500</v>
      </c>
      <c r="D29" s="43"/>
      <c r="E29" s="43"/>
      <c r="F29" s="43"/>
      <c r="G29" s="43"/>
      <c r="H29" s="43">
        <v>2500</v>
      </c>
      <c r="I29" s="43"/>
      <c r="J29" s="82"/>
      <c r="L29" s="85"/>
    </row>
    <row r="30" spans="1:12" s="10" customFormat="1" ht="12.75">
      <c r="A30" s="40" t="s">
        <v>15</v>
      </c>
      <c r="B30" s="41" t="s">
        <v>75</v>
      </c>
      <c r="C30" s="42">
        <f>D30+E30+H30+I30+F30</f>
        <v>500</v>
      </c>
      <c r="D30" s="43"/>
      <c r="E30" s="43"/>
      <c r="F30" s="43"/>
      <c r="G30" s="43"/>
      <c r="H30" s="43">
        <v>500</v>
      </c>
      <c r="I30" s="23"/>
      <c r="J30" s="82"/>
      <c r="L30" s="85"/>
    </row>
    <row r="31" spans="1:10" ht="12.75">
      <c r="A31" s="11">
        <v>8</v>
      </c>
      <c r="B31" s="12" t="s">
        <v>38</v>
      </c>
      <c r="C31" s="57">
        <f>SUM(C32:C37)</f>
        <v>29108</v>
      </c>
      <c r="D31" s="57">
        <f aca="true" t="shared" si="8" ref="D31:I31">D32+D33+D34+D35+D36+D37</f>
        <v>0</v>
      </c>
      <c r="E31" s="57">
        <f t="shared" si="8"/>
        <v>3472</v>
      </c>
      <c r="F31" s="57">
        <f t="shared" si="8"/>
        <v>1180</v>
      </c>
      <c r="G31" s="57">
        <f t="shared" si="8"/>
        <v>3442</v>
      </c>
      <c r="H31" s="57">
        <f t="shared" si="8"/>
        <v>20890</v>
      </c>
      <c r="I31" s="25">
        <f t="shared" si="8"/>
        <v>124</v>
      </c>
      <c r="J31" s="81">
        <v>124</v>
      </c>
    </row>
    <row r="32" spans="1:10" ht="12.75">
      <c r="A32" s="40" t="s">
        <v>16</v>
      </c>
      <c r="B32" s="41" t="s">
        <v>66</v>
      </c>
      <c r="C32" s="42">
        <f>E32+F32+G32+H32</f>
        <v>3640</v>
      </c>
      <c r="D32" s="42"/>
      <c r="E32" s="43">
        <v>2000</v>
      </c>
      <c r="F32" s="43">
        <v>1000</v>
      </c>
      <c r="G32" s="43"/>
      <c r="H32" s="43">
        <v>640</v>
      </c>
      <c r="I32" s="42"/>
      <c r="J32" s="83"/>
    </row>
    <row r="33" spans="1:12" s="10" customFormat="1" ht="25.5" customHeight="1">
      <c r="A33" s="40" t="s">
        <v>132</v>
      </c>
      <c r="B33" s="41" t="s">
        <v>76</v>
      </c>
      <c r="C33" s="42">
        <f>E33+G33+H33</f>
        <v>2292</v>
      </c>
      <c r="D33" s="43"/>
      <c r="E33" s="43">
        <v>1192</v>
      </c>
      <c r="F33" s="43"/>
      <c r="G33" s="43"/>
      <c r="H33" s="43">
        <v>1100</v>
      </c>
      <c r="I33" s="43"/>
      <c r="J33" s="82"/>
      <c r="L33" s="85"/>
    </row>
    <row r="34" spans="1:12" s="10" customFormat="1" ht="12.75">
      <c r="A34" s="40" t="s">
        <v>117</v>
      </c>
      <c r="B34" s="41" t="s">
        <v>58</v>
      </c>
      <c r="C34" s="42">
        <f>E34+F34+G34+H34</f>
        <v>1600</v>
      </c>
      <c r="D34" s="43"/>
      <c r="E34" s="43">
        <v>280</v>
      </c>
      <c r="F34" s="43">
        <v>180</v>
      </c>
      <c r="G34" s="43"/>
      <c r="H34" s="43">
        <v>1140</v>
      </c>
      <c r="I34" s="43">
        <v>0</v>
      </c>
      <c r="J34" s="83"/>
      <c r="L34" s="85"/>
    </row>
    <row r="35" spans="1:12" s="10" customFormat="1" ht="12.75">
      <c r="A35" s="40" t="s">
        <v>133</v>
      </c>
      <c r="B35" s="41" t="s">
        <v>59</v>
      </c>
      <c r="C35" s="42">
        <f>G35+H34:H35</f>
        <v>12328</v>
      </c>
      <c r="D35" s="43"/>
      <c r="E35" s="43"/>
      <c r="F35" s="43"/>
      <c r="G35" s="43"/>
      <c r="H35" s="64">
        <v>12328</v>
      </c>
      <c r="I35" s="43"/>
      <c r="J35" s="83"/>
      <c r="L35" s="85"/>
    </row>
    <row r="36" spans="1:12" s="10" customFormat="1" ht="12.75">
      <c r="A36" s="40" t="s">
        <v>134</v>
      </c>
      <c r="B36" s="41" t="s">
        <v>77</v>
      </c>
      <c r="C36" s="42">
        <f>H36+I36</f>
        <v>3980</v>
      </c>
      <c r="D36" s="43"/>
      <c r="E36" s="43"/>
      <c r="F36" s="43"/>
      <c r="G36" s="43"/>
      <c r="H36" s="43">
        <v>3980</v>
      </c>
      <c r="I36" s="43"/>
      <c r="J36" s="82"/>
      <c r="L36" s="85"/>
    </row>
    <row r="37" spans="1:12" s="10" customFormat="1" ht="12.75">
      <c r="A37" s="40" t="s">
        <v>135</v>
      </c>
      <c r="B37" s="41" t="s">
        <v>56</v>
      </c>
      <c r="C37" s="42">
        <f>G37+H37+I37</f>
        <v>5268</v>
      </c>
      <c r="D37" s="43"/>
      <c r="E37" s="43"/>
      <c r="F37" s="43"/>
      <c r="G37" s="43">
        <v>3442</v>
      </c>
      <c r="H37" s="43">
        <v>1702</v>
      </c>
      <c r="I37" s="66">
        <v>124</v>
      </c>
      <c r="J37" s="82">
        <v>124</v>
      </c>
      <c r="L37" s="85"/>
    </row>
    <row r="38" spans="1:10" ht="12.75">
      <c r="A38" s="11">
        <v>9</v>
      </c>
      <c r="B38" s="12" t="s">
        <v>39</v>
      </c>
      <c r="C38" s="57">
        <f>SUM(C39:C40)</f>
        <v>4760</v>
      </c>
      <c r="D38" s="57">
        <f aca="true" t="shared" si="9" ref="D38:I38">D40+D39</f>
        <v>0</v>
      </c>
      <c r="E38" s="57">
        <f t="shared" si="9"/>
        <v>1480</v>
      </c>
      <c r="F38" s="57">
        <f t="shared" si="9"/>
        <v>600</v>
      </c>
      <c r="G38" s="57">
        <f t="shared" si="9"/>
        <v>0</v>
      </c>
      <c r="H38" s="57">
        <f t="shared" si="9"/>
        <v>2680</v>
      </c>
      <c r="I38" s="25">
        <f t="shared" si="9"/>
        <v>0</v>
      </c>
      <c r="J38" s="81">
        <v>0</v>
      </c>
    </row>
    <row r="39" spans="1:12" s="10" customFormat="1" ht="12.75">
      <c r="A39" s="15" t="s">
        <v>17</v>
      </c>
      <c r="B39" s="16" t="s">
        <v>61</v>
      </c>
      <c r="C39" s="42">
        <f>D39+E39+H39+I39+F39</f>
        <v>2880</v>
      </c>
      <c r="D39" s="43"/>
      <c r="E39" s="43">
        <v>1480</v>
      </c>
      <c r="F39" s="43">
        <v>600</v>
      </c>
      <c r="G39" s="43"/>
      <c r="H39" s="66">
        <v>800</v>
      </c>
      <c r="I39" s="23"/>
      <c r="J39" s="83">
        <v>300</v>
      </c>
      <c r="L39" s="85"/>
    </row>
    <row r="40" spans="1:12" s="10" customFormat="1" ht="12.75">
      <c r="A40" s="40" t="s">
        <v>18</v>
      </c>
      <c r="B40" s="41" t="s">
        <v>53</v>
      </c>
      <c r="C40" s="42">
        <f>SUM(D40:I40)</f>
        <v>1880</v>
      </c>
      <c r="D40" s="43"/>
      <c r="E40" s="43"/>
      <c r="F40" s="43"/>
      <c r="G40" s="43"/>
      <c r="H40" s="66">
        <v>1880</v>
      </c>
      <c r="I40" s="43"/>
      <c r="J40" s="82">
        <v>-300</v>
      </c>
      <c r="L40" s="85"/>
    </row>
    <row r="41" spans="1:10" ht="12.75">
      <c r="A41" s="11">
        <v>10</v>
      </c>
      <c r="B41" s="12" t="s">
        <v>40</v>
      </c>
      <c r="C41" s="57">
        <f>SUM(D41:I41)</f>
        <v>8924</v>
      </c>
      <c r="D41" s="57">
        <f aca="true" t="shared" si="10" ref="D41:I41">SUM(D42:D43)</f>
        <v>0</v>
      </c>
      <c r="E41" s="57">
        <f t="shared" si="10"/>
        <v>4475</v>
      </c>
      <c r="F41" s="57">
        <f t="shared" si="10"/>
        <v>1129</v>
      </c>
      <c r="G41" s="57">
        <f t="shared" si="10"/>
        <v>620</v>
      </c>
      <c r="H41" s="57">
        <f t="shared" si="10"/>
        <v>2700</v>
      </c>
      <c r="I41" s="25">
        <f t="shared" si="10"/>
        <v>0</v>
      </c>
      <c r="J41" s="81"/>
    </row>
    <row r="42" spans="1:12" s="10" customFormat="1" ht="25.5">
      <c r="A42" s="40" t="s">
        <v>19</v>
      </c>
      <c r="B42" s="41" t="s">
        <v>62</v>
      </c>
      <c r="C42" s="42">
        <f>D42+E42+F42+G42+H42+I42</f>
        <v>2455</v>
      </c>
      <c r="D42" s="43"/>
      <c r="E42" s="43">
        <v>1200</v>
      </c>
      <c r="F42" s="43">
        <v>255</v>
      </c>
      <c r="G42" s="43"/>
      <c r="H42" s="64">
        <v>1000</v>
      </c>
      <c r="I42" s="43">
        <v>0</v>
      </c>
      <c r="J42" s="83"/>
      <c r="L42" s="85"/>
    </row>
    <row r="43" spans="1:12" s="10" customFormat="1" ht="12.75">
      <c r="A43" s="40" t="s">
        <v>20</v>
      </c>
      <c r="B43" s="41" t="s">
        <v>50</v>
      </c>
      <c r="C43" s="42">
        <f>E43+F43+G43+H43</f>
        <v>6469</v>
      </c>
      <c r="D43" s="43"/>
      <c r="E43" s="43">
        <v>3275</v>
      </c>
      <c r="F43" s="43">
        <v>874</v>
      </c>
      <c r="G43" s="43">
        <v>620</v>
      </c>
      <c r="H43" s="43">
        <v>1700</v>
      </c>
      <c r="I43" s="43"/>
      <c r="J43" s="82"/>
      <c r="L43" s="85"/>
    </row>
    <row r="44" spans="1:10" ht="12.75">
      <c r="A44" s="11">
        <v>11</v>
      </c>
      <c r="B44" s="12" t="s">
        <v>41</v>
      </c>
      <c r="C44" s="57">
        <f>SUM(C45:C51)</f>
        <v>142430</v>
      </c>
      <c r="D44" s="57">
        <f>D45+D46+D47+D49+D50+D51</f>
        <v>0</v>
      </c>
      <c r="E44" s="57">
        <f>E45+E46+E47+E48+E49+E50+E51</f>
        <v>98950</v>
      </c>
      <c r="F44" s="57">
        <f>F45+F46+F47+F48+F49+F50+F51</f>
        <v>23004</v>
      </c>
      <c r="G44" s="57">
        <f>SUM(G45:G51)</f>
        <v>0</v>
      </c>
      <c r="H44" s="57">
        <f>H45+H46+H47+H49+H50+H51</f>
        <v>20476</v>
      </c>
      <c r="I44" s="25">
        <f>I45+I46+I47+I49+I50+I51</f>
        <v>0</v>
      </c>
      <c r="J44" s="81">
        <f>SUM(J45:J51)</f>
        <v>-14991</v>
      </c>
    </row>
    <row r="45" spans="1:12" s="10" customFormat="1" ht="12.75">
      <c r="A45" s="47" t="s">
        <v>21</v>
      </c>
      <c r="B45" s="41" t="s">
        <v>55</v>
      </c>
      <c r="C45" s="42">
        <f>D45+E45+H45+I45+F45</f>
        <v>1350</v>
      </c>
      <c r="D45" s="43"/>
      <c r="E45" s="43">
        <v>800</v>
      </c>
      <c r="F45" s="43">
        <v>350</v>
      </c>
      <c r="G45" s="43"/>
      <c r="H45" s="43">
        <v>200</v>
      </c>
      <c r="I45" s="23"/>
      <c r="J45" s="82"/>
      <c r="L45" s="85"/>
    </row>
    <row r="46" spans="1:12" s="10" customFormat="1" ht="12.75">
      <c r="A46" s="47" t="s">
        <v>100</v>
      </c>
      <c r="B46" s="41" t="s">
        <v>63</v>
      </c>
      <c r="C46" s="42">
        <f>G46+H46</f>
        <v>496</v>
      </c>
      <c r="D46" s="42"/>
      <c r="E46" s="43"/>
      <c r="F46" s="43"/>
      <c r="G46" s="43"/>
      <c r="H46" s="43">
        <v>496</v>
      </c>
      <c r="I46" s="42"/>
      <c r="J46" s="82"/>
      <c r="K46" s="88"/>
      <c r="L46" s="85"/>
    </row>
    <row r="47" spans="1:12" s="10" customFormat="1" ht="12.75">
      <c r="A47" s="47" t="s">
        <v>101</v>
      </c>
      <c r="B47" s="41" t="s">
        <v>54</v>
      </c>
      <c r="C47" s="42">
        <f>E47+F47+G47+H47</f>
        <v>5050</v>
      </c>
      <c r="D47" s="42"/>
      <c r="E47" s="66">
        <v>500</v>
      </c>
      <c r="F47" s="66">
        <v>350</v>
      </c>
      <c r="G47" s="43"/>
      <c r="H47" s="43">
        <v>4200</v>
      </c>
      <c r="I47" s="42"/>
      <c r="J47" s="82">
        <v>250</v>
      </c>
      <c r="L47" s="85"/>
    </row>
    <row r="48" spans="1:12" s="10" customFormat="1" ht="25.5">
      <c r="A48" s="47" t="s">
        <v>136</v>
      </c>
      <c r="B48" s="41" t="s">
        <v>145</v>
      </c>
      <c r="C48" s="42">
        <f>D48+E48+H48+I48+F48</f>
        <v>700</v>
      </c>
      <c r="D48" s="42"/>
      <c r="E48" s="43">
        <v>400</v>
      </c>
      <c r="F48" s="43">
        <v>300</v>
      </c>
      <c r="G48" s="43"/>
      <c r="H48" s="43">
        <v>0</v>
      </c>
      <c r="I48" s="42"/>
      <c r="J48" s="82"/>
      <c r="L48" s="85"/>
    </row>
    <row r="49" spans="1:12" s="10" customFormat="1" ht="12.75">
      <c r="A49" s="47" t="s">
        <v>137</v>
      </c>
      <c r="B49" s="41" t="s">
        <v>57</v>
      </c>
      <c r="C49" s="42">
        <f>E49+F49+G49+H49+I49</f>
        <v>82335</v>
      </c>
      <c r="D49" s="42"/>
      <c r="E49" s="66">
        <v>73070</v>
      </c>
      <c r="F49" s="66">
        <v>6265</v>
      </c>
      <c r="G49" s="43"/>
      <c r="H49" s="43">
        <v>3000</v>
      </c>
      <c r="I49" s="42"/>
      <c r="J49" s="83">
        <v>-2710</v>
      </c>
      <c r="L49" s="85"/>
    </row>
    <row r="50" spans="1:12" s="10" customFormat="1" ht="25.5">
      <c r="A50" s="47" t="s">
        <v>138</v>
      </c>
      <c r="B50" s="41" t="s">
        <v>65</v>
      </c>
      <c r="C50" s="42">
        <f>SUM(D50:I50)</f>
        <v>43869</v>
      </c>
      <c r="D50" s="42"/>
      <c r="E50" s="43">
        <v>20000</v>
      </c>
      <c r="F50" s="66">
        <v>14019</v>
      </c>
      <c r="G50" s="66"/>
      <c r="H50" s="66">
        <v>9850</v>
      </c>
      <c r="I50" s="43"/>
      <c r="J50" s="82">
        <v>-6131</v>
      </c>
      <c r="L50" s="85"/>
    </row>
    <row r="51" spans="1:12" s="10" customFormat="1" ht="12.75">
      <c r="A51" s="47" t="s">
        <v>139</v>
      </c>
      <c r="B51" s="41" t="s">
        <v>146</v>
      </c>
      <c r="C51" s="42">
        <f>E51+F51+G51+H51+I51</f>
        <v>8630</v>
      </c>
      <c r="D51" s="42"/>
      <c r="E51" s="43">
        <v>4180</v>
      </c>
      <c r="F51" s="66">
        <v>1720</v>
      </c>
      <c r="G51" s="43"/>
      <c r="H51" s="64">
        <v>2730</v>
      </c>
      <c r="I51" s="43"/>
      <c r="J51" s="83">
        <v>-6400</v>
      </c>
      <c r="L51" s="85"/>
    </row>
    <row r="52" spans="1:10" ht="12.75">
      <c r="A52" s="59" t="s">
        <v>140</v>
      </c>
      <c r="B52" s="60" t="s">
        <v>102</v>
      </c>
      <c r="C52" s="57">
        <f>D52+E52+H52+I52+F52</f>
        <v>430</v>
      </c>
      <c r="D52" s="57">
        <f aca="true" t="shared" si="11" ref="D52:I52">D53+D54+D55</f>
        <v>0</v>
      </c>
      <c r="E52" s="57">
        <f t="shared" si="11"/>
        <v>50</v>
      </c>
      <c r="F52" s="57">
        <f t="shared" si="11"/>
        <v>50</v>
      </c>
      <c r="G52" s="57">
        <f t="shared" si="11"/>
        <v>0</v>
      </c>
      <c r="H52" s="57">
        <f t="shared" si="11"/>
        <v>330</v>
      </c>
      <c r="I52" s="57">
        <f t="shared" si="11"/>
        <v>0</v>
      </c>
      <c r="J52" s="81" t="s">
        <v>173</v>
      </c>
    </row>
    <row r="53" spans="1:10" ht="12.75">
      <c r="A53" s="40" t="s">
        <v>68</v>
      </c>
      <c r="B53" s="41" t="s">
        <v>103</v>
      </c>
      <c r="C53" s="42">
        <f>D53+E53+H53+I53+F53</f>
        <v>250</v>
      </c>
      <c r="D53" s="42"/>
      <c r="E53" s="43">
        <v>50</v>
      </c>
      <c r="F53" s="43">
        <v>50</v>
      </c>
      <c r="G53" s="43"/>
      <c r="H53" s="43">
        <v>150</v>
      </c>
      <c r="I53" s="42"/>
      <c r="J53" s="83"/>
    </row>
    <row r="54" spans="1:10" ht="12.75">
      <c r="A54" s="13" t="s">
        <v>69</v>
      </c>
      <c r="B54" s="14" t="s">
        <v>104</v>
      </c>
      <c r="C54" s="42">
        <f>D54+E54+H54+I54+F54</f>
        <v>150</v>
      </c>
      <c r="D54" s="42"/>
      <c r="E54" s="42"/>
      <c r="F54" s="42"/>
      <c r="G54" s="42"/>
      <c r="H54" s="43">
        <v>150</v>
      </c>
      <c r="I54" s="42"/>
      <c r="J54" s="83" t="s">
        <v>173</v>
      </c>
    </row>
    <row r="55" spans="1:12" s="10" customFormat="1" ht="12.75">
      <c r="A55" s="15" t="s">
        <v>141</v>
      </c>
      <c r="B55" s="16" t="s">
        <v>105</v>
      </c>
      <c r="C55" s="42">
        <f>D55+E55+H55+I55+F55</f>
        <v>30</v>
      </c>
      <c r="D55" s="43"/>
      <c r="E55" s="43"/>
      <c r="F55" s="43"/>
      <c r="G55" s="43"/>
      <c r="H55" s="43">
        <v>30</v>
      </c>
      <c r="I55" s="23"/>
      <c r="J55" s="82"/>
      <c r="L55" s="85"/>
    </row>
    <row r="56" spans="1:10" ht="12.75">
      <c r="A56" s="21">
        <v>13</v>
      </c>
      <c r="B56" s="12" t="s">
        <v>67</v>
      </c>
      <c r="C56" s="58">
        <f>D56+E56+F56+G56+H56+I56</f>
        <v>115</v>
      </c>
      <c r="D56" s="58">
        <f aca="true" t="shared" si="12" ref="D56:I56">D57+D58</f>
        <v>0</v>
      </c>
      <c r="E56" s="58">
        <f t="shared" si="12"/>
        <v>0</v>
      </c>
      <c r="F56" s="58">
        <f t="shared" si="12"/>
        <v>0</v>
      </c>
      <c r="G56" s="58">
        <f t="shared" si="12"/>
        <v>0</v>
      </c>
      <c r="H56" s="58">
        <f t="shared" si="12"/>
        <v>115</v>
      </c>
      <c r="I56" s="58">
        <f t="shared" si="12"/>
        <v>0</v>
      </c>
      <c r="J56" s="81"/>
    </row>
    <row r="57" spans="1:10" ht="12.75">
      <c r="A57" s="15" t="s">
        <v>165</v>
      </c>
      <c r="B57" s="16" t="s">
        <v>78</v>
      </c>
      <c r="C57" s="43">
        <f>D57+E57+F57+G57+H57+I57</f>
        <v>100</v>
      </c>
      <c r="D57" s="43"/>
      <c r="E57" s="43"/>
      <c r="F57" s="43"/>
      <c r="G57" s="43"/>
      <c r="H57" s="43">
        <v>100</v>
      </c>
      <c r="I57" s="23"/>
      <c r="J57" s="83"/>
    </row>
    <row r="58" spans="1:10" ht="25.5">
      <c r="A58" s="40" t="s">
        <v>142</v>
      </c>
      <c r="B58" s="41" t="s">
        <v>153</v>
      </c>
      <c r="C58" s="43">
        <f>D58+E58+F58+G58+H58+I58</f>
        <v>15</v>
      </c>
      <c r="D58" s="43"/>
      <c r="E58" s="43"/>
      <c r="F58" s="43"/>
      <c r="G58" s="43"/>
      <c r="H58" s="43">
        <v>15</v>
      </c>
      <c r="I58" s="23"/>
      <c r="J58" s="83"/>
    </row>
    <row r="59" spans="1:10" ht="12.75">
      <c r="A59" s="28">
        <v>14</v>
      </c>
      <c r="B59" s="29" t="s">
        <v>82</v>
      </c>
      <c r="C59" s="58">
        <f>D59+E59+H59+I59+F59</f>
        <v>1600</v>
      </c>
      <c r="D59" s="58">
        <f aca="true" t="shared" si="13" ref="D59:I59">D60</f>
        <v>0</v>
      </c>
      <c r="E59" s="58">
        <f t="shared" si="13"/>
        <v>1600</v>
      </c>
      <c r="F59" s="58">
        <f t="shared" si="13"/>
        <v>0</v>
      </c>
      <c r="G59" s="58">
        <f t="shared" si="13"/>
        <v>0</v>
      </c>
      <c r="H59" s="58">
        <f t="shared" si="13"/>
        <v>0</v>
      </c>
      <c r="I59" s="37">
        <f t="shared" si="13"/>
        <v>0</v>
      </c>
      <c r="J59" s="81" t="s">
        <v>179</v>
      </c>
    </row>
    <row r="60" spans="1:10" ht="30" customHeight="1">
      <c r="A60" s="26" t="s">
        <v>143</v>
      </c>
      <c r="B60" s="16" t="s">
        <v>81</v>
      </c>
      <c r="C60" s="43">
        <f>D60+E60+H60+I60+F60</f>
        <v>1600</v>
      </c>
      <c r="D60" s="43">
        <v>0</v>
      </c>
      <c r="E60" s="43">
        <v>1600</v>
      </c>
      <c r="F60" s="43">
        <v>0</v>
      </c>
      <c r="G60" s="43">
        <v>0</v>
      </c>
      <c r="H60" s="43">
        <v>0</v>
      </c>
      <c r="I60" s="23">
        <v>0</v>
      </c>
      <c r="J60" s="83" t="s">
        <v>179</v>
      </c>
    </row>
    <row r="61" spans="1:10" ht="12.75">
      <c r="A61" s="21">
        <v>15</v>
      </c>
      <c r="B61" s="12" t="s">
        <v>70</v>
      </c>
      <c r="C61" s="58">
        <f>D61+E61+G61+H61+I61+F61</f>
        <v>500</v>
      </c>
      <c r="D61" s="58">
        <f>D62</f>
        <v>0</v>
      </c>
      <c r="E61" s="58">
        <f>E62</f>
        <v>0</v>
      </c>
      <c r="F61" s="58">
        <f>F62</f>
        <v>0</v>
      </c>
      <c r="G61" s="58"/>
      <c r="H61" s="58">
        <f>H62</f>
        <v>500</v>
      </c>
      <c r="I61" s="58">
        <v>0</v>
      </c>
      <c r="J61" s="81">
        <v>250</v>
      </c>
    </row>
    <row r="62" spans="1:10" ht="12.75">
      <c r="A62" s="27" t="s">
        <v>144</v>
      </c>
      <c r="B62" s="14" t="s">
        <v>71</v>
      </c>
      <c r="C62" s="43">
        <f>D62+E62+G62+H62+I62</f>
        <v>500</v>
      </c>
      <c r="D62" s="43"/>
      <c r="E62" s="43"/>
      <c r="F62" s="43"/>
      <c r="G62" s="43"/>
      <c r="H62" s="43">
        <v>500</v>
      </c>
      <c r="I62" s="43">
        <v>0</v>
      </c>
      <c r="J62" s="83">
        <v>250</v>
      </c>
    </row>
    <row r="63" spans="1:10" ht="25.5">
      <c r="A63" s="77" t="s">
        <v>174</v>
      </c>
      <c r="B63" s="62" t="s">
        <v>176</v>
      </c>
      <c r="C63" s="58">
        <v>120</v>
      </c>
      <c r="D63" s="58"/>
      <c r="E63" s="58"/>
      <c r="F63" s="58"/>
      <c r="G63" s="58"/>
      <c r="H63" s="58">
        <v>120</v>
      </c>
      <c r="I63" s="58"/>
      <c r="J63" s="81" t="s">
        <v>179</v>
      </c>
    </row>
    <row r="64" spans="1:10" ht="25.5">
      <c r="A64" s="27" t="s">
        <v>175</v>
      </c>
      <c r="B64" s="41" t="s">
        <v>177</v>
      </c>
      <c r="C64" s="43">
        <v>120</v>
      </c>
      <c r="D64" s="43"/>
      <c r="E64" s="43"/>
      <c r="F64" s="43"/>
      <c r="G64" s="43"/>
      <c r="H64" s="43">
        <v>120</v>
      </c>
      <c r="I64" s="43"/>
      <c r="J64" s="83" t="s">
        <v>180</v>
      </c>
    </row>
    <row r="65" spans="1:11" ht="12.75">
      <c r="A65" s="59" t="s">
        <v>22</v>
      </c>
      <c r="B65" s="60" t="s">
        <v>42</v>
      </c>
      <c r="C65" s="57">
        <f>C66+C69+C76</f>
        <v>19765</v>
      </c>
      <c r="D65" s="57">
        <f aca="true" t="shared" si="14" ref="D65:I65">D66+D69+D76</f>
        <v>0</v>
      </c>
      <c r="E65" s="57">
        <f t="shared" si="14"/>
        <v>0</v>
      </c>
      <c r="F65" s="57">
        <f t="shared" si="14"/>
        <v>0</v>
      </c>
      <c r="G65" s="57">
        <f t="shared" si="14"/>
        <v>7643</v>
      </c>
      <c r="H65" s="57">
        <f t="shared" si="14"/>
        <v>12122</v>
      </c>
      <c r="I65" s="57">
        <f t="shared" si="14"/>
        <v>0</v>
      </c>
      <c r="J65" s="81">
        <v>2400</v>
      </c>
      <c r="K65" s="84"/>
    </row>
    <row r="66" spans="1:12" s="10" customFormat="1" ht="12.75">
      <c r="A66" s="61">
        <v>1</v>
      </c>
      <c r="B66" s="62" t="s">
        <v>114</v>
      </c>
      <c r="C66" s="58">
        <f>D66+E66+F66+G66+H66+I66</f>
        <v>10943</v>
      </c>
      <c r="D66" s="58">
        <f aca="true" t="shared" si="15" ref="D66:I66">D68+D67</f>
        <v>0</v>
      </c>
      <c r="E66" s="58">
        <f t="shared" si="15"/>
        <v>0</v>
      </c>
      <c r="F66" s="58">
        <f t="shared" si="15"/>
        <v>0</v>
      </c>
      <c r="G66" s="58">
        <f t="shared" si="15"/>
        <v>7643</v>
      </c>
      <c r="H66" s="58">
        <f t="shared" si="15"/>
        <v>3300</v>
      </c>
      <c r="I66" s="58">
        <f t="shared" si="15"/>
        <v>0</v>
      </c>
      <c r="J66" s="81">
        <v>2400</v>
      </c>
      <c r="L66" s="85"/>
    </row>
    <row r="67" spans="1:12" s="10" customFormat="1" ht="12.75">
      <c r="A67" s="47" t="s">
        <v>2</v>
      </c>
      <c r="B67" s="41" t="s">
        <v>113</v>
      </c>
      <c r="C67" s="43">
        <f>SUM(E67:I67)</f>
        <v>10443</v>
      </c>
      <c r="D67" s="43"/>
      <c r="E67" s="43"/>
      <c r="F67" s="43"/>
      <c r="G67" s="43">
        <v>7643</v>
      </c>
      <c r="H67" s="66">
        <v>2800</v>
      </c>
      <c r="I67" s="43"/>
      <c r="J67" s="83">
        <v>2400</v>
      </c>
      <c r="L67" s="85"/>
    </row>
    <row r="68" spans="1:12" s="10" customFormat="1" ht="12.75">
      <c r="A68" s="47" t="s">
        <v>3</v>
      </c>
      <c r="B68" s="41" t="s">
        <v>122</v>
      </c>
      <c r="C68" s="43">
        <v>500</v>
      </c>
      <c r="D68" s="43"/>
      <c r="E68" s="43"/>
      <c r="F68" s="43"/>
      <c r="G68" s="43"/>
      <c r="H68" s="43">
        <v>500</v>
      </c>
      <c r="I68" s="43"/>
      <c r="J68" s="82"/>
      <c r="L68" s="85"/>
    </row>
    <row r="69" spans="1:12" s="10" customFormat="1" ht="12.75">
      <c r="A69" s="21" t="s">
        <v>107</v>
      </c>
      <c r="B69" s="30" t="s">
        <v>109</v>
      </c>
      <c r="C69" s="57">
        <f>SUM(C70:C75)</f>
        <v>6622</v>
      </c>
      <c r="D69" s="57">
        <f>D70+D71+D72+D74</f>
        <v>0</v>
      </c>
      <c r="E69" s="57">
        <f>E70+E71+E72+E74</f>
        <v>0</v>
      </c>
      <c r="F69" s="57">
        <f>F70+F71+F72+F74</f>
        <v>0</v>
      </c>
      <c r="G69" s="57">
        <f>SUM(G70:G75)</f>
        <v>0</v>
      </c>
      <c r="H69" s="57">
        <f>SUM(H70:H75)</f>
        <v>6622</v>
      </c>
      <c r="I69" s="25">
        <f>I70+I71+I72+I74</f>
        <v>0</v>
      </c>
      <c r="J69" s="81" t="s">
        <v>179</v>
      </c>
      <c r="L69" s="85"/>
    </row>
    <row r="70" spans="1:12" s="10" customFormat="1" ht="12.75">
      <c r="A70" s="15" t="s">
        <v>4</v>
      </c>
      <c r="B70" s="16" t="s">
        <v>112</v>
      </c>
      <c r="C70" s="42">
        <f aca="true" t="shared" si="16" ref="C70:C75">D70+E70+H70+I70+F70</f>
        <v>0</v>
      </c>
      <c r="D70" s="43"/>
      <c r="E70" s="43"/>
      <c r="F70" s="43"/>
      <c r="G70" s="43"/>
      <c r="H70" s="43"/>
      <c r="I70" s="23"/>
      <c r="J70" s="82"/>
      <c r="L70" s="85"/>
    </row>
    <row r="71" spans="1:12" s="10" customFormat="1" ht="12.75">
      <c r="A71" s="40" t="s">
        <v>5</v>
      </c>
      <c r="B71" s="41" t="s">
        <v>110</v>
      </c>
      <c r="C71" s="42">
        <f>G71+H71</f>
        <v>2330</v>
      </c>
      <c r="D71" s="43"/>
      <c r="E71" s="43"/>
      <c r="F71" s="43"/>
      <c r="G71" s="43"/>
      <c r="H71" s="43">
        <v>2330</v>
      </c>
      <c r="I71" s="43"/>
      <c r="J71" s="82"/>
      <c r="L71" s="85"/>
    </row>
    <row r="72" spans="1:12" s="10" customFormat="1" ht="12.75">
      <c r="A72" s="40" t="s">
        <v>6</v>
      </c>
      <c r="B72" s="41" t="s">
        <v>111</v>
      </c>
      <c r="C72" s="42">
        <f>SUM(D72:I72)</f>
        <v>3364</v>
      </c>
      <c r="D72" s="43"/>
      <c r="E72" s="43"/>
      <c r="F72" s="43">
        <v>0</v>
      </c>
      <c r="G72" s="43"/>
      <c r="H72" s="43">
        <v>3364</v>
      </c>
      <c r="I72" s="43"/>
      <c r="J72" s="83" t="s">
        <v>179</v>
      </c>
      <c r="L72" s="85"/>
    </row>
    <row r="73" spans="1:12" s="10" customFormat="1" ht="25.5">
      <c r="A73" s="47" t="s">
        <v>7</v>
      </c>
      <c r="B73" s="41" t="s">
        <v>163</v>
      </c>
      <c r="C73" s="42">
        <f t="shared" si="16"/>
        <v>40</v>
      </c>
      <c r="D73" s="43"/>
      <c r="E73" s="43"/>
      <c r="F73" s="43"/>
      <c r="G73" s="43"/>
      <c r="H73" s="46">
        <v>40</v>
      </c>
      <c r="I73" s="23"/>
      <c r="J73" s="83"/>
      <c r="L73" s="85"/>
    </row>
    <row r="74" spans="1:12" s="10" customFormat="1" ht="12.75">
      <c r="A74" s="40" t="s">
        <v>151</v>
      </c>
      <c r="B74" s="41" t="s">
        <v>115</v>
      </c>
      <c r="C74" s="42">
        <f t="shared" si="16"/>
        <v>888</v>
      </c>
      <c r="D74" s="43"/>
      <c r="E74" s="43"/>
      <c r="F74" s="43"/>
      <c r="G74" s="43"/>
      <c r="H74" s="43">
        <v>888</v>
      </c>
      <c r="I74" s="43"/>
      <c r="J74" s="82"/>
      <c r="L74" s="85"/>
    </row>
    <row r="75" spans="1:12" s="10" customFormat="1" ht="12.75">
      <c r="A75" s="13" t="s">
        <v>152</v>
      </c>
      <c r="B75" s="14" t="s">
        <v>164</v>
      </c>
      <c r="C75" s="42">
        <f t="shared" si="16"/>
        <v>0</v>
      </c>
      <c r="D75" s="43"/>
      <c r="E75" s="43"/>
      <c r="F75" s="43"/>
      <c r="G75" s="43"/>
      <c r="H75" s="43"/>
      <c r="I75" s="24"/>
      <c r="J75" s="82"/>
      <c r="L75" s="85"/>
    </row>
    <row r="76" spans="1:12" s="10" customFormat="1" ht="12.75">
      <c r="A76" s="21" t="s">
        <v>108</v>
      </c>
      <c r="B76" s="12" t="s">
        <v>106</v>
      </c>
      <c r="C76" s="57">
        <f>D76+E76+H76+I76+F76</f>
        <v>2200</v>
      </c>
      <c r="D76" s="57">
        <f>D77</f>
        <v>0</v>
      </c>
      <c r="E76" s="57">
        <f>E77</f>
        <v>0</v>
      </c>
      <c r="F76" s="57">
        <f>F77</f>
        <v>0</v>
      </c>
      <c r="G76" s="57"/>
      <c r="H76" s="57">
        <f>H77</f>
        <v>2200</v>
      </c>
      <c r="I76" s="25">
        <f>I77</f>
        <v>0</v>
      </c>
      <c r="J76" s="80"/>
      <c r="L76" s="85"/>
    </row>
    <row r="77" spans="1:12" s="10" customFormat="1" ht="12.75">
      <c r="A77" s="15" t="s">
        <v>8</v>
      </c>
      <c r="B77" s="16" t="s">
        <v>79</v>
      </c>
      <c r="C77" s="43">
        <f>SUM(D77:H77)</f>
        <v>2200</v>
      </c>
      <c r="D77" s="43"/>
      <c r="E77" s="43"/>
      <c r="F77" s="43"/>
      <c r="G77" s="43"/>
      <c r="H77" s="43">
        <v>2200</v>
      </c>
      <c r="I77" s="23"/>
      <c r="J77" s="79"/>
      <c r="L77" s="85"/>
    </row>
    <row r="78" spans="1:10" ht="12.75">
      <c r="A78" s="3" t="s">
        <v>160</v>
      </c>
      <c r="B78" s="4" t="s">
        <v>162</v>
      </c>
      <c r="C78" s="33">
        <f>D78+E78+H78+I78+G78+F78</f>
        <v>764668</v>
      </c>
      <c r="D78" s="33">
        <f>D79+D97+D101</f>
        <v>0</v>
      </c>
      <c r="E78" s="33">
        <f>E79+E97+E101</f>
        <v>444034</v>
      </c>
      <c r="F78" s="33">
        <f>F79+F97+F101</f>
        <v>180562</v>
      </c>
      <c r="G78" s="33">
        <f>G79+G101</f>
        <v>11705</v>
      </c>
      <c r="H78" s="33">
        <f>H79+H97+H101</f>
        <v>128243</v>
      </c>
      <c r="I78" s="33">
        <f>I79+I97+I101</f>
        <v>124</v>
      </c>
      <c r="J78" s="81">
        <v>143</v>
      </c>
    </row>
    <row r="79" spans="1:10" ht="12.75">
      <c r="A79" s="53" t="s">
        <v>23</v>
      </c>
      <c r="B79" s="54" t="s">
        <v>43</v>
      </c>
      <c r="C79" s="51">
        <f>D79+E79+H79+I79+G79+F79</f>
        <v>718791</v>
      </c>
      <c r="D79" s="51">
        <f aca="true" t="shared" si="17" ref="D79:I79">D80+D84+D86+D89+D91+D93</f>
        <v>0</v>
      </c>
      <c r="E79" s="51">
        <f t="shared" si="17"/>
        <v>444034</v>
      </c>
      <c r="F79" s="51">
        <f t="shared" si="17"/>
        <v>140865</v>
      </c>
      <c r="G79" s="51">
        <f>G95+G93</f>
        <v>11705</v>
      </c>
      <c r="H79" s="51">
        <f t="shared" si="17"/>
        <v>122063</v>
      </c>
      <c r="I79" s="51">
        <f t="shared" si="17"/>
        <v>124</v>
      </c>
      <c r="J79" s="90">
        <v>143</v>
      </c>
    </row>
    <row r="80" spans="1:10" ht="12.75">
      <c r="A80" s="11">
        <v>1</v>
      </c>
      <c r="B80" s="12" t="s">
        <v>64</v>
      </c>
      <c r="C80" s="25">
        <f>D80+E80+F80+G80+H80+I80</f>
        <v>584623</v>
      </c>
      <c r="D80" s="25"/>
      <c r="E80" s="25">
        <f>SUM(E81:E83)</f>
        <v>443777</v>
      </c>
      <c r="F80" s="25">
        <f>SUM(F81:F83)</f>
        <v>140846</v>
      </c>
      <c r="G80" s="25"/>
      <c r="H80" s="25"/>
      <c r="I80" s="25"/>
      <c r="J80" s="76"/>
    </row>
    <row r="81" spans="1:12" s="10" customFormat="1" ht="12.75">
      <c r="A81" s="15" t="s">
        <v>2</v>
      </c>
      <c r="B81" s="16" t="s">
        <v>170</v>
      </c>
      <c r="C81" s="42">
        <f>D81+E81+F81+G81+H81+I81</f>
        <v>443777</v>
      </c>
      <c r="D81" s="23"/>
      <c r="E81" s="46">
        <v>443777</v>
      </c>
      <c r="F81" s="43"/>
      <c r="G81" s="23"/>
      <c r="H81" s="23"/>
      <c r="I81" s="23"/>
      <c r="J81" s="75"/>
      <c r="L81" s="85"/>
    </row>
    <row r="82" spans="1:12" s="10" customFormat="1" ht="25.5">
      <c r="A82" s="15" t="s">
        <v>3</v>
      </c>
      <c r="B82" s="16" t="s">
        <v>171</v>
      </c>
      <c r="C82" s="42">
        <f>D82+E82+F82+G82+H82+I82</f>
        <v>104345</v>
      </c>
      <c r="D82" s="23"/>
      <c r="E82" s="43"/>
      <c r="F82" s="43">
        <v>104345</v>
      </c>
      <c r="G82" s="23"/>
      <c r="H82" s="23"/>
      <c r="I82" s="23"/>
      <c r="J82" s="68"/>
      <c r="L82" s="85"/>
    </row>
    <row r="83" spans="1:12" s="10" customFormat="1" ht="25.5">
      <c r="A83" s="15" t="s">
        <v>25</v>
      </c>
      <c r="B83" s="55" t="s">
        <v>172</v>
      </c>
      <c r="C83" s="42">
        <f>D83+E83+F83+G83+H83+I83</f>
        <v>36501</v>
      </c>
      <c r="D83" s="23"/>
      <c r="E83" s="43"/>
      <c r="F83" s="43">
        <v>36501</v>
      </c>
      <c r="G83" s="23"/>
      <c r="H83" s="23"/>
      <c r="I83" s="23"/>
      <c r="J83" s="68"/>
      <c r="L83" s="85"/>
    </row>
    <row r="84" spans="1:12" s="10" customFormat="1" ht="12.75">
      <c r="A84" s="11">
        <v>2</v>
      </c>
      <c r="B84" s="12" t="s">
        <v>85</v>
      </c>
      <c r="C84" s="25">
        <f>D84+E84+H84+I84+F84</f>
        <v>190</v>
      </c>
      <c r="D84" s="25">
        <f>D85</f>
        <v>0</v>
      </c>
      <c r="E84" s="25">
        <f>E85</f>
        <v>0</v>
      </c>
      <c r="F84" s="25">
        <f>F85</f>
        <v>0</v>
      </c>
      <c r="G84" s="25"/>
      <c r="H84" s="25">
        <f>H85</f>
        <v>190</v>
      </c>
      <c r="I84" s="25">
        <f>I85</f>
        <v>0</v>
      </c>
      <c r="J84" s="73"/>
      <c r="L84" s="85"/>
    </row>
    <row r="85" spans="1:12" s="10" customFormat="1" ht="25.5">
      <c r="A85" s="15" t="s">
        <v>4</v>
      </c>
      <c r="B85" s="16" t="s">
        <v>87</v>
      </c>
      <c r="C85" s="42">
        <f>D85+E85+H85+I85+F85</f>
        <v>190</v>
      </c>
      <c r="D85" s="23"/>
      <c r="E85" s="23"/>
      <c r="F85" s="43"/>
      <c r="G85" s="23"/>
      <c r="H85" s="23">
        <v>190</v>
      </c>
      <c r="I85" s="23"/>
      <c r="J85" s="68"/>
      <c r="L85" s="85"/>
    </row>
    <row r="86" spans="1:10" ht="12.75">
      <c r="A86" s="11">
        <v>3</v>
      </c>
      <c r="B86" s="12" t="s">
        <v>123</v>
      </c>
      <c r="C86" s="25">
        <f>D86+E86+H86+I86+F86</f>
        <v>120692</v>
      </c>
      <c r="D86" s="25">
        <f>D87+D88</f>
        <v>0</v>
      </c>
      <c r="E86" s="25">
        <f>E87+E88</f>
        <v>0</v>
      </c>
      <c r="F86" s="25">
        <f>F87+F88</f>
        <v>0</v>
      </c>
      <c r="G86" s="25"/>
      <c r="H86" s="25">
        <f>H87+H88</f>
        <v>120692</v>
      </c>
      <c r="I86" s="25">
        <f>I87+I88</f>
        <v>0</v>
      </c>
      <c r="J86" s="70"/>
    </row>
    <row r="87" spans="1:10" ht="25.5">
      <c r="A87" s="13" t="s">
        <v>8</v>
      </c>
      <c r="B87" s="14" t="s">
        <v>84</v>
      </c>
      <c r="C87" s="24">
        <f>D87+E87+H87+I87</f>
        <v>2950</v>
      </c>
      <c r="D87" s="42"/>
      <c r="E87" s="42"/>
      <c r="F87" s="42"/>
      <c r="G87" s="42"/>
      <c r="H87" s="43">
        <v>2950</v>
      </c>
      <c r="I87" s="24"/>
      <c r="J87" s="67"/>
    </row>
    <row r="88" spans="1:12" s="10" customFormat="1" ht="25.5">
      <c r="A88" s="40" t="s">
        <v>9</v>
      </c>
      <c r="B88" s="41" t="s">
        <v>83</v>
      </c>
      <c r="C88" s="43">
        <f>D88+E88+H88+I88</f>
        <v>117742</v>
      </c>
      <c r="D88" s="43"/>
      <c r="E88" s="43"/>
      <c r="F88" s="43"/>
      <c r="G88" s="43"/>
      <c r="H88" s="43">
        <v>117742</v>
      </c>
      <c r="I88" s="43"/>
      <c r="J88" s="68"/>
      <c r="K88" s="85"/>
      <c r="L88" s="85"/>
    </row>
    <row r="89" spans="1:12" s="10" customFormat="1" ht="12.75">
      <c r="A89" s="11" t="s">
        <v>86</v>
      </c>
      <c r="B89" s="12" t="s">
        <v>88</v>
      </c>
      <c r="C89" s="25">
        <f>D89+E89+H89+I89+F89</f>
        <v>124</v>
      </c>
      <c r="D89" s="25">
        <f>D90</f>
        <v>0</v>
      </c>
      <c r="E89" s="25">
        <f>E90</f>
        <v>0</v>
      </c>
      <c r="F89" s="25">
        <f>F90</f>
        <v>0</v>
      </c>
      <c r="G89" s="25"/>
      <c r="H89" s="25">
        <f>H90</f>
        <v>0</v>
      </c>
      <c r="I89" s="25">
        <f>I90</f>
        <v>124</v>
      </c>
      <c r="J89" s="73">
        <v>124</v>
      </c>
      <c r="L89" s="85"/>
    </row>
    <row r="90" spans="1:12" s="10" customFormat="1" ht="25.5">
      <c r="A90" s="15" t="s">
        <v>10</v>
      </c>
      <c r="B90" s="16" t="s">
        <v>89</v>
      </c>
      <c r="C90" s="42">
        <f>D90+E90+H90+I90</f>
        <v>124</v>
      </c>
      <c r="D90" s="23"/>
      <c r="E90" s="23"/>
      <c r="F90" s="23"/>
      <c r="G90" s="23"/>
      <c r="H90" s="23"/>
      <c r="I90" s="66">
        <v>124</v>
      </c>
      <c r="J90" s="68">
        <v>124</v>
      </c>
      <c r="L90" s="85"/>
    </row>
    <row r="91" spans="1:12" s="10" customFormat="1" ht="12.75">
      <c r="A91" s="3" t="s">
        <v>90</v>
      </c>
      <c r="B91" s="4" t="s">
        <v>91</v>
      </c>
      <c r="C91" s="33">
        <f>D91+E91+H91+I91+F91</f>
        <v>1200</v>
      </c>
      <c r="D91" s="33">
        <f>D92</f>
        <v>0</v>
      </c>
      <c r="E91" s="33">
        <f>E92</f>
        <v>0</v>
      </c>
      <c r="F91" s="33">
        <f>F92</f>
        <v>19</v>
      </c>
      <c r="G91" s="33"/>
      <c r="H91" s="33">
        <f>H92</f>
        <v>1181</v>
      </c>
      <c r="I91" s="33">
        <f>I92</f>
        <v>0</v>
      </c>
      <c r="J91" s="73"/>
      <c r="L91" s="85"/>
    </row>
    <row r="92" spans="1:12" s="10" customFormat="1" ht="12.75">
      <c r="A92" s="15" t="s">
        <v>11</v>
      </c>
      <c r="B92" s="16" t="s">
        <v>92</v>
      </c>
      <c r="C92" s="42">
        <f>F92+H92</f>
        <v>1200</v>
      </c>
      <c r="D92" s="23"/>
      <c r="E92" s="23">
        <v>0</v>
      </c>
      <c r="F92" s="66">
        <v>19</v>
      </c>
      <c r="G92" s="23"/>
      <c r="H92" s="23">
        <v>1181</v>
      </c>
      <c r="I92" s="23"/>
      <c r="J92" s="68">
        <v>19</v>
      </c>
      <c r="L92" s="85"/>
    </row>
    <row r="93" spans="1:10" ht="12.75">
      <c r="A93" s="11">
        <v>6</v>
      </c>
      <c r="B93" s="12" t="s">
        <v>93</v>
      </c>
      <c r="C93" s="25">
        <f>D93+E93+F93+G93+H93+I93</f>
        <v>257</v>
      </c>
      <c r="D93" s="25">
        <f>SUM(D94:D96)</f>
        <v>0</v>
      </c>
      <c r="E93" s="25">
        <f>SUM(E94:E96)</f>
        <v>257</v>
      </c>
      <c r="F93" s="25">
        <f>SUM(F94:F96)</f>
        <v>0</v>
      </c>
      <c r="G93" s="25"/>
      <c r="H93" s="25">
        <f>SUM(H94:H96)</f>
        <v>0</v>
      </c>
      <c r="I93" s="25">
        <f>SUM(I94:I96)</f>
        <v>0</v>
      </c>
      <c r="J93" s="70"/>
    </row>
    <row r="94" spans="1:12" s="10" customFormat="1" ht="25.5">
      <c r="A94" s="15" t="s">
        <v>12</v>
      </c>
      <c r="B94" s="16" t="s">
        <v>94</v>
      </c>
      <c r="C94" s="23">
        <f>E94+F94+G94+H94+I94</f>
        <v>257</v>
      </c>
      <c r="D94" s="23">
        <v>0</v>
      </c>
      <c r="E94" s="23">
        <v>257</v>
      </c>
      <c r="F94" s="23"/>
      <c r="G94" s="23"/>
      <c r="H94" s="23"/>
      <c r="I94" s="23"/>
      <c r="J94" s="68"/>
      <c r="L94" s="85"/>
    </row>
    <row r="95" spans="1:12" s="10" customFormat="1" ht="12.75">
      <c r="A95" s="31">
        <v>7</v>
      </c>
      <c r="B95" s="32" t="s">
        <v>120</v>
      </c>
      <c r="C95" s="34">
        <f>D95+F95+G95+H95+I95</f>
        <v>11705</v>
      </c>
      <c r="D95" s="34"/>
      <c r="E95" s="34"/>
      <c r="F95" s="34"/>
      <c r="G95" s="34">
        <f>G96</f>
        <v>11705</v>
      </c>
      <c r="H95" s="34"/>
      <c r="I95" s="34"/>
      <c r="J95" s="73"/>
      <c r="L95" s="85"/>
    </row>
    <row r="96" spans="1:12" s="10" customFormat="1" ht="12.75">
      <c r="A96" s="40" t="s">
        <v>14</v>
      </c>
      <c r="B96" s="41" t="s">
        <v>121</v>
      </c>
      <c r="C96" s="43">
        <f>D96+E96+G96+H96+I96</f>
        <v>11705</v>
      </c>
      <c r="D96" s="43"/>
      <c r="E96" s="43"/>
      <c r="F96" s="43"/>
      <c r="G96" s="43">
        <v>11705</v>
      </c>
      <c r="H96" s="43">
        <v>0</v>
      </c>
      <c r="I96" s="43"/>
      <c r="J96" s="68"/>
      <c r="L96" s="85"/>
    </row>
    <row r="97" spans="1:12" s="65" customFormat="1" ht="12.75">
      <c r="A97" s="48" t="s">
        <v>24</v>
      </c>
      <c r="B97" s="49" t="s">
        <v>44</v>
      </c>
      <c r="C97" s="42">
        <f>D97+E97+H97+I97+F97</f>
        <v>6180</v>
      </c>
      <c r="D97" s="42">
        <f>D98+D99+D100</f>
        <v>0</v>
      </c>
      <c r="E97" s="42">
        <f>E98+E99+E100</f>
        <v>0</v>
      </c>
      <c r="F97" s="42">
        <f>F98+F99+F100</f>
        <v>0</v>
      </c>
      <c r="G97" s="42"/>
      <c r="H97" s="42">
        <f>H98+H99+H100</f>
        <v>6180</v>
      </c>
      <c r="I97" s="42">
        <f>I98+I99+I100</f>
        <v>0</v>
      </c>
      <c r="J97" s="69"/>
      <c r="L97" s="86"/>
    </row>
    <row r="98" spans="1:10" ht="12.75">
      <c r="A98" s="56">
        <v>1</v>
      </c>
      <c r="B98" s="45" t="s">
        <v>95</v>
      </c>
      <c r="C98" s="42">
        <f>D98+E98+H98+I98+F98</f>
        <v>0</v>
      </c>
      <c r="D98" s="50"/>
      <c r="E98" s="50"/>
      <c r="F98" s="50"/>
      <c r="G98" s="50"/>
      <c r="H98" s="46">
        <v>0</v>
      </c>
      <c r="I98" s="50"/>
      <c r="J98" s="67"/>
    </row>
    <row r="99" spans="1:12" s="10" customFormat="1" ht="25.5">
      <c r="A99" s="15">
        <v>2</v>
      </c>
      <c r="B99" s="16" t="s">
        <v>96</v>
      </c>
      <c r="C99" s="42">
        <f>D99+E99+H99+I99</f>
        <v>0</v>
      </c>
      <c r="D99" s="23"/>
      <c r="E99" s="23"/>
      <c r="F99" s="23"/>
      <c r="G99" s="23"/>
      <c r="H99" s="23"/>
      <c r="I99" s="23"/>
      <c r="J99" s="68"/>
      <c r="L99" s="85"/>
    </row>
    <row r="100" spans="1:12" s="10" customFormat="1" ht="12.75">
      <c r="A100" s="15">
        <v>3</v>
      </c>
      <c r="B100" s="16" t="s">
        <v>97</v>
      </c>
      <c r="C100" s="42">
        <f>D100+E100+H100+I100</f>
        <v>6180</v>
      </c>
      <c r="D100" s="23"/>
      <c r="E100" s="23"/>
      <c r="F100" s="23"/>
      <c r="G100" s="23"/>
      <c r="H100" s="23">
        <v>6180</v>
      </c>
      <c r="I100" s="23"/>
      <c r="J100" s="68"/>
      <c r="L100" s="85"/>
    </row>
    <row r="101" spans="1:10" ht="12.75">
      <c r="A101" s="48" t="s">
        <v>26</v>
      </c>
      <c r="B101" s="49" t="s">
        <v>168</v>
      </c>
      <c r="C101" s="42">
        <f>D101+E101+F101+G101+H101+I101</f>
        <v>39697</v>
      </c>
      <c r="D101" s="42">
        <f aca="true" t="shared" si="18" ref="D101:I101">D102+D103+D104</f>
        <v>0</v>
      </c>
      <c r="E101" s="42">
        <f t="shared" si="18"/>
        <v>0</v>
      </c>
      <c r="F101" s="42">
        <f t="shared" si="18"/>
        <v>39697</v>
      </c>
      <c r="G101" s="42"/>
      <c r="H101" s="42">
        <f t="shared" si="18"/>
        <v>0</v>
      </c>
      <c r="I101" s="42">
        <f t="shared" si="18"/>
        <v>0</v>
      </c>
      <c r="J101" s="67"/>
    </row>
    <row r="102" spans="1:10" ht="12.75">
      <c r="A102" s="48">
        <v>1</v>
      </c>
      <c r="B102" s="41" t="s">
        <v>167</v>
      </c>
      <c r="C102" s="42">
        <f>D102+E102+F102+G102+H102+I102</f>
        <v>0</v>
      </c>
      <c r="D102" s="42"/>
      <c r="E102" s="42"/>
      <c r="F102" s="42">
        <v>0</v>
      </c>
      <c r="G102" s="42"/>
      <c r="H102" s="42"/>
      <c r="I102" s="42"/>
      <c r="J102" s="67"/>
    </row>
    <row r="103" spans="1:10" ht="12.75">
      <c r="A103" s="48">
        <v>2</v>
      </c>
      <c r="B103" s="41" t="s">
        <v>159</v>
      </c>
      <c r="C103" s="42">
        <f>D103+E103+F103+G103+H103+I103</f>
        <v>39697</v>
      </c>
      <c r="D103" s="42"/>
      <c r="E103" s="42"/>
      <c r="F103" s="43">
        <v>39697</v>
      </c>
      <c r="G103" s="42"/>
      <c r="H103" s="42"/>
      <c r="I103" s="42"/>
      <c r="J103" s="67"/>
    </row>
    <row r="104" spans="1:10" ht="12.75">
      <c r="A104" s="48">
        <v>3</v>
      </c>
      <c r="B104" s="41" t="s">
        <v>156</v>
      </c>
      <c r="C104" s="42">
        <f>D104+E104+F104+G104+H104+I104</f>
        <v>0</v>
      </c>
      <c r="D104" s="42"/>
      <c r="E104" s="42"/>
      <c r="F104" s="42"/>
      <c r="G104" s="42"/>
      <c r="H104" s="42">
        <v>0</v>
      </c>
      <c r="I104" s="42"/>
      <c r="J104" s="67"/>
    </row>
    <row r="105" spans="1:10" ht="12.75">
      <c r="A105" s="91" t="s">
        <v>45</v>
      </c>
      <c r="B105" s="91"/>
      <c r="C105" s="33">
        <f aca="true" t="shared" si="19" ref="C105:I105">C78</f>
        <v>764668</v>
      </c>
      <c r="D105" s="33">
        <f t="shared" si="19"/>
        <v>0</v>
      </c>
      <c r="E105" s="33">
        <f t="shared" si="19"/>
        <v>444034</v>
      </c>
      <c r="F105" s="33">
        <f t="shared" si="19"/>
        <v>180562</v>
      </c>
      <c r="G105" s="33">
        <f t="shared" si="19"/>
        <v>11705</v>
      </c>
      <c r="H105" s="33">
        <f t="shared" si="19"/>
        <v>128243</v>
      </c>
      <c r="I105" s="33">
        <f t="shared" si="19"/>
        <v>124</v>
      </c>
      <c r="J105" s="70">
        <v>143</v>
      </c>
    </row>
    <row r="106" spans="1:10" ht="12.75">
      <c r="A106" s="92" t="s">
        <v>46</v>
      </c>
      <c r="B106" s="92"/>
      <c r="C106" s="52">
        <f>E106+F106+G106+H106+I106</f>
        <v>764668</v>
      </c>
      <c r="D106" s="52">
        <f aca="true" t="shared" si="20" ref="D106:I106">D4</f>
        <v>0</v>
      </c>
      <c r="E106" s="52">
        <f t="shared" si="20"/>
        <v>444034</v>
      </c>
      <c r="F106" s="52">
        <f t="shared" si="20"/>
        <v>180562</v>
      </c>
      <c r="G106" s="52">
        <f t="shared" si="20"/>
        <v>11705</v>
      </c>
      <c r="H106" s="52">
        <f t="shared" si="20"/>
        <v>128243</v>
      </c>
      <c r="I106" s="52">
        <f t="shared" si="20"/>
        <v>124</v>
      </c>
      <c r="J106" s="72">
        <v>143</v>
      </c>
    </row>
    <row r="107" spans="1:10" ht="12.75">
      <c r="A107" s="93" t="s">
        <v>47</v>
      </c>
      <c r="B107" s="93"/>
      <c r="C107" s="39">
        <f aca="true" t="shared" si="21" ref="C107:I107">C105-C106</f>
        <v>0</v>
      </c>
      <c r="D107" s="39">
        <f t="shared" si="21"/>
        <v>0</v>
      </c>
      <c r="E107" s="39">
        <f t="shared" si="21"/>
        <v>0</v>
      </c>
      <c r="F107" s="39">
        <f t="shared" si="21"/>
        <v>0</v>
      </c>
      <c r="G107" s="39">
        <f t="shared" si="21"/>
        <v>0</v>
      </c>
      <c r="H107" s="39">
        <f t="shared" si="21"/>
        <v>0</v>
      </c>
      <c r="I107" s="39">
        <f t="shared" si="21"/>
        <v>0</v>
      </c>
      <c r="J107" s="74">
        <v>0</v>
      </c>
    </row>
    <row r="108" ht="12.75">
      <c r="C108" s="22"/>
    </row>
    <row r="109" spans="3:5" ht="12.75">
      <c r="C109" s="22"/>
      <c r="E109" s="22"/>
    </row>
    <row r="110" ht="12.75">
      <c r="C110" s="22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spans="3:9" ht="12.75">
      <c r="C127" s="17"/>
      <c r="I127" s="18"/>
    </row>
    <row r="128" ht="12.75">
      <c r="C128" s="17"/>
    </row>
    <row r="129" ht="12.75">
      <c r="C129" s="17"/>
    </row>
    <row r="130" ht="12.75">
      <c r="C130" s="17"/>
    </row>
  </sheetData>
  <sheetProtection/>
  <mergeCells count="4">
    <mergeCell ref="A105:B105"/>
    <mergeCell ref="A106:B106"/>
    <mergeCell ref="A107:B107"/>
    <mergeCell ref="B1:C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2023-12-20T10:14:11Z</cp:lastPrinted>
  <dcterms:created xsi:type="dcterms:W3CDTF">2011-12-20T13:26:46Z</dcterms:created>
  <dcterms:modified xsi:type="dcterms:W3CDTF">2023-12-27T13:38:51Z</dcterms:modified>
  <cp:category/>
  <cp:version/>
  <cp:contentType/>
  <cp:contentStatus/>
</cp:coreProperties>
</file>