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Mreza\2024\FINANSIJSKI PLAN 2024\IZVRŠENJE FINANSIJSKOG PLANA ZAKLJUČNO SA  30-09-2024\"/>
    </mc:Choice>
  </mc:AlternateContent>
  <xr:revisionPtr revIDLastSave="0" documentId="13_ncr:1_{CB081059-9E00-443F-A124-268E2277A7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N.PLAN % IZVRŠENJA " sheetId="3" r:id="rId1"/>
    <sheet name="IZVRŠENJE PO IZVORIMA FIN." sheetId="2" r:id="rId2"/>
  </sheets>
  <definedNames>
    <definedName name="_xlnm.Print_Area" localSheetId="1">'IZVRŠENJE PO IZVORIMA FIN.'!$A$1:$Q$96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3" l="1"/>
  <c r="E96" i="2" l="1"/>
  <c r="K96" i="2"/>
  <c r="E84" i="2"/>
  <c r="E90" i="2"/>
  <c r="E89" i="2"/>
  <c r="E81" i="2"/>
  <c r="E39" i="2" l="1"/>
  <c r="E33" i="2"/>
  <c r="E72" i="2" l="1"/>
  <c r="E73" i="2"/>
  <c r="E74" i="2"/>
  <c r="E75" i="2"/>
  <c r="E76" i="2"/>
  <c r="E77" i="2"/>
  <c r="E78" i="2"/>
  <c r="E79" i="2"/>
  <c r="E80" i="2"/>
  <c r="E8" i="2" l="1"/>
  <c r="E9" i="2"/>
  <c r="E10" i="2"/>
  <c r="E11" i="2"/>
  <c r="E12" i="2"/>
  <c r="E13" i="2"/>
  <c r="E14" i="2"/>
  <c r="E15" i="2" l="1"/>
  <c r="E19" i="2"/>
  <c r="D28" i="2" l="1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2" i="2"/>
  <c r="D73" i="2"/>
  <c r="D74" i="2"/>
  <c r="D75" i="2"/>
  <c r="D76" i="2"/>
  <c r="D77" i="2"/>
  <c r="D78" i="2"/>
  <c r="D79" i="2"/>
  <c r="D80" i="2"/>
  <c r="D27" i="2"/>
  <c r="N26" i="2"/>
  <c r="J26" i="2"/>
  <c r="H26" i="2"/>
  <c r="F26" i="2"/>
  <c r="F7" i="2"/>
  <c r="D9" i="2"/>
  <c r="D10" i="2"/>
  <c r="D11" i="2"/>
  <c r="D12" i="2"/>
  <c r="D13" i="2"/>
  <c r="D14" i="2"/>
  <c r="D15" i="2"/>
  <c r="D8" i="2"/>
  <c r="J7" i="2"/>
  <c r="H7" i="2"/>
  <c r="D8" i="3"/>
  <c r="D7" i="2" l="1"/>
  <c r="D17" i="2"/>
  <c r="D18" i="2"/>
  <c r="D19" i="2"/>
  <c r="D89" i="2"/>
  <c r="F14" i="3"/>
  <c r="E70" i="3" l="1"/>
  <c r="F29" i="3" l="1"/>
  <c r="F59" i="3" l="1"/>
  <c r="E28" i="2" l="1"/>
  <c r="E29" i="2"/>
  <c r="E30" i="2"/>
  <c r="E31" i="2"/>
  <c r="E32" i="2"/>
  <c r="E34" i="2"/>
  <c r="E35" i="2"/>
  <c r="E36" i="2"/>
  <c r="E37" i="2"/>
  <c r="E38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27" i="2"/>
  <c r="D84" i="2"/>
  <c r="D26" i="2" l="1"/>
  <c r="K71" i="2" l="1"/>
  <c r="E71" i="2" s="1"/>
  <c r="G7" i="2" l="1"/>
  <c r="I7" i="2"/>
  <c r="K7" i="2"/>
  <c r="L7" i="2"/>
  <c r="M7" i="2"/>
  <c r="M20" i="2" s="1"/>
  <c r="N7" i="2"/>
  <c r="O7" i="2"/>
  <c r="G16" i="2"/>
  <c r="H16" i="2"/>
  <c r="I16" i="2"/>
  <c r="J16" i="2"/>
  <c r="D16" i="2" s="1"/>
  <c r="K16" i="2"/>
  <c r="E16" i="2" s="1"/>
  <c r="L16" i="2"/>
  <c r="M16" i="2"/>
  <c r="N16" i="2"/>
  <c r="O16" i="2"/>
  <c r="H20" i="2"/>
  <c r="G26" i="2"/>
  <c r="I26" i="2"/>
  <c r="K26" i="2"/>
  <c r="L26" i="2"/>
  <c r="M26" i="2"/>
  <c r="H71" i="2"/>
  <c r="H81" i="2" s="1"/>
  <c r="J71" i="2"/>
  <c r="D71" i="2" s="1"/>
  <c r="D81" i="2" s="1"/>
  <c r="L71" i="2"/>
  <c r="N71" i="2"/>
  <c r="Q81" i="2"/>
  <c r="L89" i="2"/>
  <c r="G91" i="2"/>
  <c r="I91" i="2"/>
  <c r="I96" i="2" s="1"/>
  <c r="K91" i="2"/>
  <c r="F79" i="3"/>
  <c r="F76" i="3"/>
  <c r="F75" i="3"/>
  <c r="F73" i="3"/>
  <c r="F71" i="3"/>
  <c r="D70" i="3"/>
  <c r="F69" i="3"/>
  <c r="A26" i="3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E24" i="3"/>
  <c r="F18" i="3"/>
  <c r="E17" i="3"/>
  <c r="D17" i="3"/>
  <c r="D19" i="3" s="1"/>
  <c r="A16" i="3"/>
  <c r="A10" i="3"/>
  <c r="A11" i="3" s="1"/>
  <c r="A12" i="3" s="1"/>
  <c r="E8" i="3"/>
  <c r="E19" i="3" s="1"/>
  <c r="O20" i="2" l="1"/>
  <c r="E7" i="2"/>
  <c r="E20" i="2" s="1"/>
  <c r="E26" i="2"/>
  <c r="G81" i="2"/>
  <c r="J81" i="2"/>
  <c r="N20" i="2"/>
  <c r="L81" i="2"/>
  <c r="L90" i="2" s="1"/>
  <c r="L91" i="2" s="1"/>
  <c r="I81" i="2"/>
  <c r="J20" i="2"/>
  <c r="K20" i="2"/>
  <c r="K81" i="2"/>
  <c r="I20" i="2"/>
  <c r="G20" i="2"/>
  <c r="N91" i="2"/>
  <c r="H91" i="2"/>
  <c r="H96" i="2" s="1"/>
  <c r="F17" i="3"/>
  <c r="E80" i="3"/>
  <c r="E89" i="3" s="1"/>
  <c r="E88" i="3"/>
  <c r="F70" i="3"/>
  <c r="D90" i="2" l="1"/>
  <c r="D91" i="2" s="1"/>
  <c r="E90" i="3"/>
  <c r="J91" i="2" l="1"/>
  <c r="J96" i="2" s="1"/>
  <c r="E91" i="2"/>
  <c r="F81" i="2" l="1"/>
  <c r="F16" i="2" l="1"/>
  <c r="F20" i="2" l="1"/>
  <c r="D20" i="2" s="1"/>
  <c r="A9" i="2"/>
  <c r="A10" i="2" s="1"/>
  <c r="A11" i="2" s="1"/>
  <c r="A28" i="2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F91" i="2" l="1"/>
  <c r="D96" i="2" l="1"/>
  <c r="F16" i="3"/>
  <c r="F13" i="3"/>
  <c r="F10" i="3"/>
  <c r="F15" i="3"/>
  <c r="F11" i="3"/>
  <c r="D88" i="3" l="1"/>
  <c r="F19" i="3"/>
  <c r="F8" i="3"/>
  <c r="F88" i="3" l="1"/>
  <c r="F66" i="3"/>
  <c r="F62" i="3"/>
  <c r="F58" i="3"/>
  <c r="F54" i="3"/>
  <c r="F50" i="3"/>
  <c r="F46" i="3"/>
  <c r="F41" i="3"/>
  <c r="F36" i="3"/>
  <c r="F32" i="3"/>
  <c r="F63" i="3"/>
  <c r="F55" i="3"/>
  <c r="F51" i="3"/>
  <c r="F47" i="3"/>
  <c r="F42" i="3"/>
  <c r="F37" i="3"/>
  <c r="F33" i="3"/>
  <c r="F68" i="3"/>
  <c r="F64" i="3"/>
  <c r="F60" i="3"/>
  <c r="F56" i="3"/>
  <c r="F52" i="3"/>
  <c r="F48" i="3"/>
  <c r="F43" i="3"/>
  <c r="F38" i="3"/>
  <c r="F34" i="3"/>
  <c r="F30" i="3"/>
  <c r="F65" i="3"/>
  <c r="F61" i="3"/>
  <c r="F57" i="3"/>
  <c r="F53" i="3"/>
  <c r="F49" i="3"/>
  <c r="F45" i="3"/>
  <c r="F40" i="3"/>
  <c r="F35" i="3"/>
  <c r="F31" i="3"/>
  <c r="F26" i="3"/>
  <c r="F27" i="3"/>
  <c r="F28" i="3"/>
  <c r="F25" i="3"/>
  <c r="D24" i="3"/>
  <c r="D80" i="3" l="1"/>
  <c r="D89" i="3" s="1"/>
  <c r="F24" i="3"/>
  <c r="F80" i="3" l="1"/>
  <c r="F89" i="3"/>
  <c r="D90" i="3"/>
</calcChain>
</file>

<file path=xl/sharedStrings.xml><?xml version="1.0" encoding="utf-8"?>
<sst xmlns="http://schemas.openxmlformats.org/spreadsheetml/2006/main" count="278" uniqueCount="117">
  <si>
    <t>(у хиљадама динара)</t>
  </si>
  <si>
    <t>Редни број</t>
  </si>
  <si>
    <t>Опис</t>
  </si>
  <si>
    <t>I</t>
  </si>
  <si>
    <t>ТЕКУЋИ ПРИХОДИ</t>
  </si>
  <si>
    <t>Приход од имовине који припада имаоцима полиса осигурања</t>
  </si>
  <si>
    <t>Приходи од продаје добара и услуга или закупа од стране тржишних организација</t>
  </si>
  <si>
    <t>Споредне продаје добара и услуга које врше државне нетржишне јединице</t>
  </si>
  <si>
    <t>Текући добровољни трансфери од физичких и правних лица</t>
  </si>
  <si>
    <t>II</t>
  </si>
  <si>
    <t>ПРИМАЊА ОД ПРОДАЈЕ НЕФИНАНСИЈСКЕ ИМОВИНЕ</t>
  </si>
  <si>
    <t>УКУПНИ ПРИХОДИ И ПРИМАЊА
 (I+II)</t>
  </si>
  <si>
    <t xml:space="preserve">I </t>
  </si>
  <si>
    <t>ТЕКУЋИ РАСХОДИ</t>
  </si>
  <si>
    <t>Плате, додаци и накнаде запослених</t>
  </si>
  <si>
    <t xml:space="preserve">Допринос за пензијско и инвалидско осигурање </t>
  </si>
  <si>
    <t>Допринос за здравствено осигурање</t>
  </si>
  <si>
    <t>Накнаде у натури</t>
  </si>
  <si>
    <t>Исплата накнада за време одсуствовања с посла на терет фондова</t>
  </si>
  <si>
    <t>Отпремнине и помоћи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</si>
  <si>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</si>
  <si>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</si>
  <si>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</si>
  <si>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платног промета и банкарских услуга</t>
  </si>
  <si>
    <t>Енергетске услуге</t>
  </si>
  <si>
    <t>Комуналне услуге</t>
  </si>
  <si>
    <t>Услуге комуникација</t>
  </si>
  <si>
    <t>Трошкови осигурања</t>
  </si>
  <si>
    <t>Остали трошкови</t>
  </si>
  <si>
    <t>Трошкови службених путовања у земљи</t>
  </si>
  <si>
    <t>Трошкови службених путовања у иностранству</t>
  </si>
  <si>
    <t>Компјутерске услуге</t>
  </si>
  <si>
    <t>Услуге образовања и усавршавања запослених</t>
  </si>
  <si>
    <t>Услуге информисања</t>
  </si>
  <si>
    <t>Стручне услуге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</si>
  <si>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</si>
  <si>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</si>
  <si>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</si>
  <si>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</si>
  <si>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</si>
  <si>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</si>
  <si>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</si>
  <si>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</si>
  <si>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Медицински и лабораторијски материјали</t>
  </si>
  <si>
    <t>Материјали за одржавање хигијене и угоститељство</t>
  </si>
  <si>
    <t>Материјали за посебне намене</t>
  </si>
  <si>
    <t>Остали порези</t>
  </si>
  <si>
    <t>Обавезне таксе</t>
  </si>
  <si>
    <t xml:space="preserve">Новчане казне   </t>
  </si>
  <si>
    <t>Новчане казне и пенали по решењу судa</t>
  </si>
  <si>
    <t xml:space="preserve">II </t>
  </si>
  <si>
    <t>ИЗДАЦИ ЗА НЕФИНАНСИЈСКУ ИМОВИНУ</t>
  </si>
  <si>
    <t>Пројектно планирање</t>
  </si>
  <si>
    <t>Административна опрема</t>
  </si>
  <si>
    <t xml:space="preserve">Опрема за заштиту животне средине </t>
  </si>
  <si>
    <t>Медицинска и лабораторијска опрема</t>
  </si>
  <si>
    <t>Нематеријална имовинa</t>
  </si>
  <si>
    <t>Остале опште услуге</t>
  </si>
  <si>
    <t>1</t>
  </si>
  <si>
    <t>Залихе робе за даљу продају</t>
  </si>
  <si>
    <t>Опрема за производњу, моторна, непокретна и немоторна опрема</t>
  </si>
  <si>
    <t>Примања од продаје робе за даљу продају</t>
  </si>
  <si>
    <t>РБ</t>
  </si>
  <si>
    <t>Накнада штете за повреде или штету нанету од стране државних органа</t>
  </si>
  <si>
    <t>УКУПНИ РАСХОДИ И ИЗДАЦИ (I +II )</t>
  </si>
  <si>
    <t>Kазне за кашњење</t>
  </si>
  <si>
    <t>Капитално одржавање зграда и објеката</t>
  </si>
  <si>
    <t>Конто</t>
  </si>
  <si>
    <t>Суфицит ( + )  или   Дефицит ( - )</t>
  </si>
  <si>
    <t xml:space="preserve"> </t>
  </si>
  <si>
    <t xml:space="preserve">Меморандумске ставке за рефундацију расхода </t>
  </si>
  <si>
    <t>Материјали за очување животне средине и науку</t>
  </si>
  <si>
    <t>Отплата камата домаћим јавним фин.институцијама</t>
  </si>
  <si>
    <t>Остале текуће дотације по закону-инвалиди</t>
  </si>
  <si>
    <t>Остале некретнине и опрема</t>
  </si>
  <si>
    <t xml:space="preserve"> I   ПЛАН ПРИХОДА И ПРИМАЊА У ПЕРИОДУ</t>
  </si>
  <si>
    <t>III  ФИНАНСИЈСКИ  РЕЗУЛТАТ</t>
  </si>
  <si>
    <t>Приходи и примања у 2024. години</t>
  </si>
  <si>
    <t>Расходи и издаци у  2024. години.</t>
  </si>
  <si>
    <t>ООСО-БОЛНИЦА</t>
  </si>
  <si>
    <t>СОПСТВЕНИ ПРИХОДИ</t>
  </si>
  <si>
    <t>ДОНАЦИЈЕ</t>
  </si>
  <si>
    <t>НИВО РЕПУБЛИКЕ</t>
  </si>
  <si>
    <t>НИВО ГРАДА</t>
  </si>
  <si>
    <t>ООСО РЕХАБИЛ.</t>
  </si>
  <si>
    <t>ПЛАН ЗА 2024 укупно</t>
  </si>
  <si>
    <t>Трансфери између  корисника на истом нивоу</t>
  </si>
  <si>
    <t xml:space="preserve">II  ПЛАН РАСХОДА И ИЗДАТАКА У ПЕРИОДУ I-XII 2024.години     </t>
  </si>
  <si>
    <t>I-XII 2024.години</t>
  </si>
  <si>
    <t>Примања од продаје непокретности</t>
  </si>
  <si>
    <t>Примања од продаје осталих основних средстава</t>
  </si>
  <si>
    <t>Мешовити и неодређени приходи</t>
  </si>
  <si>
    <t>Закуп имовине и опреме</t>
  </si>
  <si>
    <t>Трошкови селидбе и превоза</t>
  </si>
  <si>
    <t>Трансфери из буџета РС</t>
  </si>
  <si>
    <t>КОРИГОВАНИ  ФИНАНСИЈСКИ  РЕЗУЛТАТ</t>
  </si>
  <si>
    <t>% 
остварења</t>
  </si>
  <si>
    <t>Трансфери између буџетских корисника на истом нивоу</t>
  </si>
  <si>
    <t>Приходи из буџета</t>
  </si>
  <si>
    <t>Трошкови службених путовања пензионера</t>
  </si>
  <si>
    <t>Административне услуге</t>
  </si>
  <si>
    <t>%</t>
  </si>
  <si>
    <t>План за                      2024. год.</t>
  </si>
  <si>
    <t xml:space="preserve">Стање на подрачунима </t>
  </si>
  <si>
    <t>УКУПНО на дан 01.01.2024</t>
  </si>
  <si>
    <t>ИЗВЕШТАЈ О ИЗВРШЕЊУ ФИНАНСИЈСКОГ ПЛАНА СПЕЦИЈАЛНА БОЛНИЦА" СОКОБАЊА " ЗА ПЕРИОД I-V 2024. ГОДИНЕ</t>
  </si>
  <si>
    <t>II  ФИНАНСИЈСКИ  РЕЗУЛТАТ</t>
  </si>
  <si>
    <t>СПЕЦИЈАЛНА БОЛНИЦА "СОКОБАЊА"-СОКОБАЊА ПРОЈЕКТОВАНИ БИЛАНС УСПЕХА ЗА ПЕРИОД I-XII 2024</t>
  </si>
  <si>
    <t>СПЕЦИЈАЛНА БОЛНИЦА "СОКОБАЊА"-СОКОБАЊА ПРОЈЕКТОВАНИ БИЛАНС УСПЕХА ЗА ПЕРИОД     I-XII 2024</t>
  </si>
  <si>
    <t xml:space="preserve"> ИЗВРШЕЊЕ ЗА ПЕРИОД 01.01.-30.09.2024.године</t>
  </si>
  <si>
    <t>ИЗВРШЕЊЕ 1.1-30.09.2024</t>
  </si>
  <si>
    <t>СТАЊЕ НА ДАН 30.09.2024</t>
  </si>
  <si>
    <t xml:space="preserve"> I  ОСТВАРЕЊЕ ПЛАНА ПРИХОДА И ПРИМАЊА У ПЕРИОДУ 1.1.-30.9.2024</t>
  </si>
  <si>
    <t>Остварење                       1.1-30.9 2024.</t>
  </si>
  <si>
    <t>Остварење
1.1-30.9. 2024. год.</t>
  </si>
  <si>
    <t>Остварење
 30.09. 2024. год.</t>
  </si>
  <si>
    <t>II ОСТВАРЕЊЕ ПЛАНА РАСХОДА И ИЗДАТАКА У ПЕРИОДУ  1.1.-30.9.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</si>
</sst>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"/>
    <numFmt numFmtId="165" formatCode="&quot; &quot;#,##0.00"/>
    <numFmt numFmtId="166" formatCode="&quot; &quot;#,##0"/>
  </numFmts>
  <fonts count="11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62">
    <xf numFmtId="0" fontId="0" fillId="0" borderId="0" xfId="0"/>
    <xf numFmtId="0" fontId="0" fillId="0" borderId="0" xfId="0" applyFont="1"/>
    <xf numFmtId="0" fontId="0" fillId="0" borderId="0" xfId="0" applyFont="1" applyFill="1"/>
    <xf numFmtId="164" fontId="0" fillId="0" borderId="0" xfId="0" applyNumberFormat="1" applyFont="1"/>
    <xf numFmtId="0" fontId="2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right" wrapText="1"/>
    </xf>
    <xf numFmtId="164" fontId="0" fillId="0" borderId="0" xfId="0" applyNumberFormat="1" applyAlignment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ont="1" applyFill="1" applyBorder="1" applyAlignment="1" applyProtection="1">
      <alignment horizontal="right" wrapText="1"/>
      <protection locked="0"/>
    </xf>
    <xf numFmtId="164" fontId="0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wrapText="1"/>
    </xf>
    <xf numFmtId="164" fontId="2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4" fontId="5" fillId="0" borderId="1" xfId="0" applyNumberFormat="1" applyFont="1" applyFill="1" applyBorder="1" applyAlignment="1" applyProtection="1">
      <alignment horizontal="right" wrapText="1"/>
      <protection locked="0"/>
    </xf>
    <xf numFmtId="164" fontId="5" fillId="0" borderId="1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 applyProtection="1">
      <alignment horizontal="right" wrapText="1"/>
      <protection locked="0"/>
    </xf>
    <xf numFmtId="164" fontId="0" fillId="0" borderId="1" xfId="0" applyNumberFormat="1" applyFont="1" applyBorder="1" applyAlignment="1">
      <alignment horizontal="right" wrapText="1"/>
    </xf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3" fontId="0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0" fillId="0" borderId="1" xfId="0" applyNumberFormat="1" applyFont="1" applyFill="1" applyBorder="1" applyAlignment="1">
      <alignment wrapText="1"/>
    </xf>
    <xf numFmtId="3" fontId="0" fillId="0" borderId="1" xfId="0" applyNumberFormat="1" applyFont="1" applyFill="1" applyBorder="1" applyAlignment="1" applyProtection="1">
      <alignment horizontal="right" wrapText="1"/>
      <protection locked="0"/>
    </xf>
    <xf numFmtId="3" fontId="5" fillId="0" borderId="1" xfId="0" applyNumberFormat="1" applyFont="1" applyFill="1" applyBorder="1" applyAlignment="1" applyProtection="1">
      <alignment horizontal="right" wrapText="1"/>
      <protection locked="0"/>
    </xf>
    <xf numFmtId="3" fontId="0" fillId="0" borderId="1" xfId="0" applyNumberFormat="1" applyBorder="1" applyAlignment="1"/>
    <xf numFmtId="3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/>
    <xf numFmtId="164" fontId="0" fillId="0" borderId="0" xfId="0" applyNumberFormat="1" applyBorder="1" applyAlignment="1">
      <alignment horizontal="left"/>
    </xf>
    <xf numFmtId="1" fontId="0" fillId="0" borderId="1" xfId="0" applyNumberFormat="1" applyFont="1" applyBorder="1" applyAlignment="1">
      <alignment horizontal="center" wrapText="1"/>
    </xf>
    <xf numFmtId="3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165" fontId="0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/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3" fontId="0" fillId="0" borderId="0" xfId="0" applyNumberFormat="1" applyFont="1"/>
    <xf numFmtId="0" fontId="2" fillId="2" borderId="8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right" wrapText="1"/>
    </xf>
    <xf numFmtId="3" fontId="0" fillId="3" borderId="1" xfId="0" applyNumberFormat="1" applyFont="1" applyFill="1" applyBorder="1" applyAlignment="1">
      <alignment horizontal="right" wrapText="1"/>
    </xf>
    <xf numFmtId="164" fontId="2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wrapText="1"/>
    </xf>
    <xf numFmtId="3" fontId="5" fillId="3" borderId="1" xfId="0" applyNumberFormat="1" applyFont="1" applyFill="1" applyBorder="1" applyAlignment="1">
      <alignment horizontal="right" wrapText="1"/>
    </xf>
    <xf numFmtId="3" fontId="0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right" wrapText="1"/>
    </xf>
    <xf numFmtId="10" fontId="0" fillId="3" borderId="1" xfId="0" applyNumberFormat="1" applyFont="1" applyFill="1" applyBorder="1" applyAlignment="1">
      <alignment horizontal="center"/>
    </xf>
    <xf numFmtId="166" fontId="0" fillId="3" borderId="1" xfId="0" applyNumberFormat="1" applyFont="1" applyFill="1" applyBorder="1" applyAlignment="1">
      <alignment horizontal="right"/>
    </xf>
    <xf numFmtId="3" fontId="2" fillId="3" borderId="1" xfId="0" applyNumberFormat="1" applyFont="1" applyFill="1" applyBorder="1" applyAlignment="1">
      <alignment horizontal="right" wrapText="1"/>
    </xf>
    <xf numFmtId="166" fontId="2" fillId="3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ont="1" applyFill="1" applyBorder="1" applyAlignment="1">
      <alignment horizontal="center"/>
    </xf>
    <xf numFmtId="3" fontId="0" fillId="3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right" wrapText="1"/>
    </xf>
    <xf numFmtId="164" fontId="0" fillId="0" borderId="1" xfId="0" applyNumberFormat="1" applyBorder="1" applyAlignment="1" applyProtection="1">
      <alignment horizontal="right" wrapText="1"/>
      <protection locked="0"/>
    </xf>
    <xf numFmtId="1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0" borderId="1" xfId="0" applyNumberFormat="1" applyFont="1" applyBorder="1" applyAlignment="1">
      <alignment horizontal="right" wrapText="1"/>
    </xf>
    <xf numFmtId="164" fontId="5" fillId="0" borderId="1" xfId="0" applyNumberFormat="1" applyFont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right" wrapText="1"/>
    </xf>
    <xf numFmtId="3" fontId="0" fillId="0" borderId="1" xfId="0" applyNumberFormat="1" applyBorder="1" applyAlignment="1" applyProtection="1">
      <alignment horizontal="right" wrapText="1"/>
      <protection locked="0"/>
    </xf>
    <xf numFmtId="3" fontId="5" fillId="0" borderId="1" xfId="0" applyNumberFormat="1" applyFont="1" applyBorder="1" applyAlignment="1">
      <alignment horizontal="right" wrapText="1"/>
    </xf>
    <xf numFmtId="3" fontId="5" fillId="0" borderId="1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/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 wrapText="1"/>
    </xf>
    <xf numFmtId="3" fontId="2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6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3" borderId="1" xfId="0" applyNumberFormat="1" applyFont="1" applyFill="1" applyBorder="1" applyAlignment="1" applyProtection="1">
      <alignment horizontal="right" wrapText="1"/>
      <protection locked="0"/>
    </xf>
    <xf numFmtId="164" fontId="5" fillId="3" borderId="1" xfId="0" applyNumberFormat="1" applyFont="1" applyFill="1" applyBorder="1" applyAlignment="1" applyProtection="1">
      <alignment horizontal="right" wrapText="1"/>
      <protection locked="0"/>
    </xf>
    <xf numFmtId="164" fontId="0" fillId="3" borderId="1" xfId="0" applyNumberFormat="1" applyFont="1" applyFill="1" applyBorder="1" applyAlignment="1" applyProtection="1">
      <alignment horizontal="right" wrapText="1"/>
      <protection locked="0"/>
    </xf>
    <xf numFmtId="165" fontId="5" fillId="0" borderId="0" xfId="0" applyNumberFormat="1" applyFont="1"/>
    <xf numFmtId="164" fontId="0" fillId="0" borderId="0" xfId="0" applyNumberFormat="1" applyAlignment="1"/>
    <xf numFmtId="0" fontId="2" fillId="0" borderId="0" xfId="0" applyFont="1" applyAlignment="1">
      <alignment horizontal="center" wrapText="1"/>
    </xf>
    <xf numFmtId="164" fontId="0" fillId="0" borderId="0" xfId="0" applyNumberFormat="1" applyBorder="1" applyAlignment="1"/>
    <xf numFmtId="164" fontId="0" fillId="0" borderId="0" xfId="0" applyNumberFormat="1" applyFill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/>
    <xf numFmtId="0" fontId="2" fillId="0" borderId="1" xfId="0" applyFont="1" applyFill="1" applyBorder="1" applyAlignment="1">
      <alignment horizontal="left" vertical="top"/>
    </xf>
    <xf numFmtId="0" fontId="0" fillId="3" borderId="1" xfId="0" applyFont="1" applyFill="1" applyBorder="1" applyAlignment="1" applyProtection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3" borderId="1" xfId="0" applyFont="1" applyFill="1" applyBorder="1" applyAlignment="1">
      <alignment wrapText="1"/>
    </xf>
    <xf numFmtId="10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4" xfId="0" applyBorder="1" applyAlignment="1">
      <alignment horizontal="right" vertical="center"/>
    </xf>
    <xf numFmtId="0" fontId="2" fillId="0" borderId="4" xfId="0" applyFont="1" applyBorder="1" applyAlignment="1">
      <alignment horizontal="center" vertical="top"/>
    </xf>
    <xf numFmtId="0" fontId="0" fillId="0" borderId="4" xfId="0" applyBorder="1" applyAlignment="1">
      <alignment horizontal="right" vertical="top"/>
    </xf>
    <xf numFmtId="0" fontId="1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/>
    </xf>
    <xf numFmtId="0" fontId="0" fillId="0" borderId="4" xfId="0" applyFont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BC136A4-4FC8-4AE6-8010-999F79BD78DE}"/>
    <cellStyle name="Normal_ZR_Obrasci_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BDB94-3675-4D99-9775-F5622A663874}">
  <dimension ref="A1:I90"/>
  <sheetViews>
    <sheetView tabSelected="1" workbookViewId="0">
      <selection activeCell="F12" sqref="F12"/>
    </sheetView>
  </sheetViews>
  <sheetFormatPr defaultRowHeight="12.75" x14ac:dyDescent="0.2"/>
  <cols>
    <col min="1" max="1" width="6.85546875" customWidth="1"/>
    <col min="3" max="3" width="35.42578125" customWidth="1"/>
    <col min="4" max="4" width="15.5703125" customWidth="1"/>
    <col min="5" max="5" width="15.140625" customWidth="1"/>
    <col min="6" max="6" width="16.42578125" customWidth="1"/>
  </cols>
  <sheetData>
    <row r="1" spans="1:9" ht="33" customHeight="1" x14ac:dyDescent="0.25">
      <c r="A1" s="149" t="s">
        <v>108</v>
      </c>
      <c r="B1" s="149"/>
      <c r="C1" s="149"/>
      <c r="D1" s="149"/>
      <c r="E1" s="149"/>
      <c r="F1" s="149"/>
      <c r="G1" s="149"/>
    </row>
    <row r="2" spans="1:9" ht="39" customHeight="1" x14ac:dyDescent="0.2">
      <c r="A2" s="145" t="s">
        <v>105</v>
      </c>
      <c r="B2" s="145"/>
      <c r="C2" s="145"/>
      <c r="D2" s="145"/>
      <c r="E2" s="145"/>
      <c r="F2" s="145"/>
    </row>
    <row r="3" spans="1:9" x14ac:dyDescent="0.2">
      <c r="A3" s="145"/>
      <c r="B3" s="145"/>
      <c r="C3" s="145"/>
      <c r="D3" s="145"/>
      <c r="E3" s="145"/>
      <c r="F3" s="145"/>
    </row>
    <row r="5" spans="1:9" ht="33" customHeight="1" x14ac:dyDescent="0.2">
      <c r="A5" s="150" t="s">
        <v>112</v>
      </c>
      <c r="B5" s="150"/>
      <c r="C5" s="150"/>
      <c r="D5" s="150"/>
      <c r="E5" s="146" t="s">
        <v>0</v>
      </c>
      <c r="F5" s="146"/>
    </row>
    <row r="6" spans="1:9" ht="47.25" customHeight="1" x14ac:dyDescent="0.2">
      <c r="A6" s="77" t="s">
        <v>62</v>
      </c>
      <c r="B6" s="77" t="s">
        <v>67</v>
      </c>
      <c r="C6" s="77" t="s">
        <v>2</v>
      </c>
      <c r="D6" s="38" t="s">
        <v>102</v>
      </c>
      <c r="E6" s="77" t="s">
        <v>115</v>
      </c>
      <c r="F6" s="77" t="s">
        <v>96</v>
      </c>
    </row>
    <row r="7" spans="1:9" x14ac:dyDescent="0.2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</row>
    <row r="8" spans="1:9" ht="33.75" customHeight="1" x14ac:dyDescent="0.2">
      <c r="A8" s="30" t="s">
        <v>3</v>
      </c>
      <c r="B8" s="20">
        <v>700000</v>
      </c>
      <c r="C8" s="20" t="s">
        <v>4</v>
      </c>
      <c r="D8" s="21">
        <f>SUM(D9:D16)</f>
        <v>698565</v>
      </c>
      <c r="E8" s="21">
        <f>SUM(E9:E16)</f>
        <v>531825</v>
      </c>
      <c r="F8" s="95">
        <f>E8/D8</f>
        <v>0.76131068690816173</v>
      </c>
    </row>
    <row r="9" spans="1:9" ht="33.75" customHeight="1" x14ac:dyDescent="0.2">
      <c r="A9" s="96" t="s">
        <v>58</v>
      </c>
      <c r="B9" s="25">
        <v>741400</v>
      </c>
      <c r="C9" s="25" t="s">
        <v>5</v>
      </c>
      <c r="D9" s="97">
        <v>300</v>
      </c>
      <c r="E9" s="98">
        <v>194</v>
      </c>
      <c r="F9" s="143">
        <f>E9/D9</f>
        <v>0.64666666666666661</v>
      </c>
    </row>
    <row r="10" spans="1:9" ht="54" customHeight="1" x14ac:dyDescent="0.2">
      <c r="A10" s="100">
        <f>A9+1</f>
        <v>2</v>
      </c>
      <c r="B10" s="25">
        <v>742100</v>
      </c>
      <c r="C10" s="25" t="s">
        <v>6</v>
      </c>
      <c r="D10" s="97">
        <v>3500</v>
      </c>
      <c r="E10" s="98">
        <v>2126</v>
      </c>
      <c r="F10" s="99">
        <f t="shared" ref="F10:F19" si="0">E10/D10</f>
        <v>0.60742857142857143</v>
      </c>
      <c r="I10" s="123"/>
    </row>
    <row r="11" spans="1:9" ht="33.75" customHeight="1" x14ac:dyDescent="0.2">
      <c r="A11" s="100">
        <f t="shared" ref="A11:A16" si="1">A10+1</f>
        <v>3</v>
      </c>
      <c r="B11" s="25">
        <v>742300</v>
      </c>
      <c r="C11" s="25" t="s">
        <v>7</v>
      </c>
      <c r="D11" s="97">
        <v>95040</v>
      </c>
      <c r="E11" s="98">
        <v>88456</v>
      </c>
      <c r="F11" s="99">
        <f t="shared" si="0"/>
        <v>0.93072390572390573</v>
      </c>
    </row>
    <row r="12" spans="1:9" ht="33.75" customHeight="1" x14ac:dyDescent="0.2">
      <c r="A12" s="100">
        <f t="shared" si="1"/>
        <v>4</v>
      </c>
      <c r="B12" s="101">
        <v>744100</v>
      </c>
      <c r="C12" s="101" t="s">
        <v>8</v>
      </c>
      <c r="D12" s="102"/>
      <c r="E12" s="103">
        <v>107</v>
      </c>
      <c r="F12" s="99"/>
    </row>
    <row r="13" spans="1:9" ht="33.75" customHeight="1" x14ac:dyDescent="0.2">
      <c r="A13" s="100">
        <v>5</v>
      </c>
      <c r="B13" s="101">
        <v>745100</v>
      </c>
      <c r="C13" s="101" t="s">
        <v>91</v>
      </c>
      <c r="D13" s="24">
        <v>100</v>
      </c>
      <c r="E13" s="23">
        <v>72</v>
      </c>
      <c r="F13" s="99">
        <f t="shared" si="0"/>
        <v>0.72</v>
      </c>
    </row>
    <row r="14" spans="1:9" ht="33.75" customHeight="1" x14ac:dyDescent="0.2">
      <c r="A14" s="100">
        <v>6</v>
      </c>
      <c r="B14" s="25">
        <v>771100</v>
      </c>
      <c r="C14" s="25" t="s">
        <v>70</v>
      </c>
      <c r="D14" s="24">
        <v>350</v>
      </c>
      <c r="E14" s="23">
        <v>718</v>
      </c>
      <c r="F14" s="99">
        <f t="shared" si="0"/>
        <v>2.0514285714285716</v>
      </c>
    </row>
    <row r="15" spans="1:9" ht="33.75" customHeight="1" x14ac:dyDescent="0.2">
      <c r="A15" s="100">
        <v>7</v>
      </c>
      <c r="B15" s="25">
        <v>781111</v>
      </c>
      <c r="C15" s="25" t="s">
        <v>97</v>
      </c>
      <c r="D15" s="97">
        <v>599175</v>
      </c>
      <c r="E15" s="98">
        <v>440102</v>
      </c>
      <c r="F15" s="99">
        <f t="shared" si="0"/>
        <v>0.73451328910585389</v>
      </c>
    </row>
    <row r="16" spans="1:9" ht="33.75" customHeight="1" x14ac:dyDescent="0.2">
      <c r="A16" s="100">
        <f t="shared" si="1"/>
        <v>8</v>
      </c>
      <c r="B16" s="25">
        <v>781121</v>
      </c>
      <c r="C16" s="101" t="s">
        <v>98</v>
      </c>
      <c r="D16" s="97">
        <v>100</v>
      </c>
      <c r="E16" s="98">
        <v>50</v>
      </c>
      <c r="F16" s="99">
        <f t="shared" si="0"/>
        <v>0.5</v>
      </c>
    </row>
    <row r="17" spans="1:6" ht="33.75" customHeight="1" x14ac:dyDescent="0.2">
      <c r="A17" s="19" t="s">
        <v>9</v>
      </c>
      <c r="B17" s="20">
        <v>800000</v>
      </c>
      <c r="C17" s="20" t="s">
        <v>10</v>
      </c>
      <c r="D17" s="21">
        <f>SUM(D18:D18)</f>
        <v>6500</v>
      </c>
      <c r="E17" s="21">
        <f>SUM(E18:E18)</f>
        <v>5218</v>
      </c>
      <c r="F17" s="95">
        <f t="shared" si="0"/>
        <v>0.80276923076923079</v>
      </c>
    </row>
    <row r="18" spans="1:6" ht="33.75" customHeight="1" x14ac:dyDescent="0.2">
      <c r="A18" s="104">
        <v>1</v>
      </c>
      <c r="B18" s="25">
        <v>823100</v>
      </c>
      <c r="C18" s="25" t="s">
        <v>61</v>
      </c>
      <c r="D18" s="97">
        <v>6500</v>
      </c>
      <c r="E18" s="98">
        <v>5218</v>
      </c>
      <c r="F18" s="99">
        <f t="shared" si="0"/>
        <v>0.80276923076923079</v>
      </c>
    </row>
    <row r="19" spans="1:6" ht="33.75" customHeight="1" x14ac:dyDescent="0.2">
      <c r="A19" s="19"/>
      <c r="B19" s="25"/>
      <c r="C19" s="20" t="s">
        <v>11</v>
      </c>
      <c r="D19" s="21">
        <f>D17+D8</f>
        <v>705065</v>
      </c>
      <c r="E19" s="21">
        <f>E8+E17</f>
        <v>537043</v>
      </c>
      <c r="F19" s="95">
        <f t="shared" si="0"/>
        <v>0.76169289356300485</v>
      </c>
    </row>
    <row r="20" spans="1:6" ht="33.75" customHeight="1" x14ac:dyDescent="0.2">
      <c r="A20" s="105"/>
    </row>
    <row r="21" spans="1:6" ht="26.25" customHeight="1" x14ac:dyDescent="0.2">
      <c r="A21" s="147" t="s">
        <v>116</v>
      </c>
      <c r="B21" s="147"/>
      <c r="C21" s="147"/>
      <c r="D21" s="147"/>
      <c r="E21" s="148" t="s">
        <v>0</v>
      </c>
      <c r="F21" s="148"/>
    </row>
    <row r="22" spans="1:6" ht="33.75" customHeight="1" x14ac:dyDescent="0.2">
      <c r="A22" s="77" t="s">
        <v>62</v>
      </c>
      <c r="B22" s="77" t="s">
        <v>67</v>
      </c>
      <c r="C22" s="77" t="s">
        <v>2</v>
      </c>
      <c r="D22" s="38" t="s">
        <v>102</v>
      </c>
      <c r="E22" s="125" t="s">
        <v>114</v>
      </c>
      <c r="F22" s="77" t="s">
        <v>96</v>
      </c>
    </row>
    <row r="23" spans="1:6" ht="33.75" customHeight="1" x14ac:dyDescent="0.2">
      <c r="A23" s="77">
        <v>1</v>
      </c>
      <c r="B23" s="77">
        <v>2</v>
      </c>
      <c r="C23" s="77">
        <v>3</v>
      </c>
      <c r="D23" s="77">
        <v>4</v>
      </c>
      <c r="E23" s="77">
        <v>5</v>
      </c>
      <c r="F23" s="77">
        <v>6</v>
      </c>
    </row>
    <row r="24" spans="1:6" ht="33.75" customHeight="1" x14ac:dyDescent="0.2">
      <c r="A24" s="77" t="s">
        <v>12</v>
      </c>
      <c r="B24" s="77">
        <v>400000</v>
      </c>
      <c r="C24" s="77" t="s">
        <v>13</v>
      </c>
      <c r="D24" s="45">
        <f>SUM(D25:D69)</f>
        <v>749659</v>
      </c>
      <c r="E24" s="45">
        <f>SUM(E25:E69)</f>
        <v>523511</v>
      </c>
      <c r="F24" s="95">
        <f>E24/D24</f>
        <v>0.69833217502891309</v>
      </c>
    </row>
    <row r="25" spans="1:6" ht="33.75" customHeight="1" x14ac:dyDescent="0.2">
      <c r="A25" s="104">
        <v>1</v>
      </c>
      <c r="B25" s="104">
        <v>411100</v>
      </c>
      <c r="C25" s="25" t="s">
        <v>14</v>
      </c>
      <c r="D25" s="106">
        <v>405615</v>
      </c>
      <c r="E25" s="107">
        <v>305528</v>
      </c>
      <c r="F25" s="99">
        <f t="shared" ref="F25:F80" si="2">E25/D25</f>
        <v>0.75324630499365164</v>
      </c>
    </row>
    <row r="26" spans="1:6" ht="33.75" customHeight="1" x14ac:dyDescent="0.2">
      <c r="A26" s="104">
        <f>A25+1</f>
        <v>2</v>
      </c>
      <c r="B26" s="104">
        <v>412100</v>
      </c>
      <c r="C26" s="25" t="s">
        <v>15</v>
      </c>
      <c r="D26" s="106">
        <v>40682</v>
      </c>
      <c r="E26" s="107">
        <v>30609</v>
      </c>
      <c r="F26" s="99">
        <f t="shared" si="2"/>
        <v>0.7523966373334644</v>
      </c>
    </row>
    <row r="27" spans="1:6" ht="33.75" customHeight="1" x14ac:dyDescent="0.2">
      <c r="A27" s="104">
        <f t="shared" ref="A27:A38" si="3">A26+1</f>
        <v>3</v>
      </c>
      <c r="B27" s="104">
        <v>412200</v>
      </c>
      <c r="C27" s="25" t="s">
        <v>16</v>
      </c>
      <c r="D27" s="106">
        <v>21437</v>
      </c>
      <c r="E27" s="107">
        <v>15763</v>
      </c>
      <c r="F27" s="99">
        <f t="shared" si="2"/>
        <v>0.73531744180622294</v>
      </c>
    </row>
    <row r="28" spans="1:6" ht="33.75" customHeight="1" x14ac:dyDescent="0.2">
      <c r="A28" s="104">
        <f t="shared" si="3"/>
        <v>4</v>
      </c>
      <c r="B28" s="104">
        <v>413100</v>
      </c>
      <c r="C28" s="25" t="s">
        <v>17</v>
      </c>
      <c r="D28" s="106">
        <v>750</v>
      </c>
      <c r="E28" s="107"/>
      <c r="F28" s="99">
        <f t="shared" si="2"/>
        <v>0</v>
      </c>
    </row>
    <row r="29" spans="1:6" ht="36.75" customHeight="1" x14ac:dyDescent="0.2">
      <c r="A29" s="104">
        <f t="shared" si="3"/>
        <v>5</v>
      </c>
      <c r="B29" s="104">
        <v>414100</v>
      </c>
      <c r="C29" s="25" t="s">
        <v>18</v>
      </c>
      <c r="D29" s="106">
        <v>350</v>
      </c>
      <c r="E29" s="107"/>
      <c r="F29" s="99">
        <f t="shared" si="2"/>
        <v>0</v>
      </c>
    </row>
    <row r="30" spans="1:6" ht="33.75" customHeight="1" x14ac:dyDescent="0.2">
      <c r="A30" s="104">
        <f t="shared" si="3"/>
        <v>6</v>
      </c>
      <c r="B30" s="104">
        <v>414300</v>
      </c>
      <c r="C30" s="25" t="s">
        <v>19</v>
      </c>
      <c r="D30" s="106">
        <v>7000</v>
      </c>
      <c r="E30" s="107">
        <v>3562</v>
      </c>
      <c r="F30" s="99">
        <f t="shared" si="2"/>
        <v>0.5088571428571429</v>
      </c>
    </row>
    <row r="31" spans="1:6" ht="46.5" customHeight="1" x14ac:dyDescent="0.2">
      <c r="A31" s="104">
        <f t="shared" si="3"/>
        <v>7</v>
      </c>
      <c r="B31" s="104">
        <v>414400</v>
      </c>
      <c r="C31" s="25" t="s">
        <v>20</v>
      </c>
      <c r="D31" s="106">
        <v>1270</v>
      </c>
      <c r="E31" s="107">
        <v>810</v>
      </c>
      <c r="F31" s="99">
        <f t="shared" si="2"/>
        <v>0.63779527559055116</v>
      </c>
    </row>
    <row r="32" spans="1:6" ht="33.75" customHeight="1" x14ac:dyDescent="0.2">
      <c r="A32" s="104">
        <f t="shared" si="3"/>
        <v>8</v>
      </c>
      <c r="B32" s="104">
        <v>415100</v>
      </c>
      <c r="C32" s="25" t="s">
        <v>21</v>
      </c>
      <c r="D32" s="106">
        <v>14669</v>
      </c>
      <c r="E32" s="107">
        <v>11547</v>
      </c>
      <c r="F32" s="99">
        <f t="shared" si="2"/>
        <v>0.78717022291908101</v>
      </c>
    </row>
    <row r="33" spans="1:6" ht="33.75" customHeight="1" x14ac:dyDescent="0.2">
      <c r="A33" s="104">
        <f t="shared" si="3"/>
        <v>9</v>
      </c>
      <c r="B33" s="104">
        <v>416100</v>
      </c>
      <c r="C33" s="25" t="s">
        <v>22</v>
      </c>
      <c r="D33" s="106">
        <v>8800</v>
      </c>
      <c r="E33" s="107">
        <v>6051</v>
      </c>
      <c r="F33" s="99">
        <f t="shared" si="2"/>
        <v>0.68761363636363637</v>
      </c>
    </row>
    <row r="34" spans="1:6" ht="33.75" customHeight="1" x14ac:dyDescent="0.2">
      <c r="A34" s="104">
        <f t="shared" si="3"/>
        <v>10</v>
      </c>
      <c r="B34" s="104">
        <v>421100</v>
      </c>
      <c r="C34" s="25" t="s">
        <v>23</v>
      </c>
      <c r="D34" s="106">
        <v>1250</v>
      </c>
      <c r="E34" s="107">
        <v>1072</v>
      </c>
      <c r="F34" s="99">
        <f t="shared" si="2"/>
        <v>0.85760000000000003</v>
      </c>
    </row>
    <row r="35" spans="1:6" ht="33.75" customHeight="1" x14ac:dyDescent="0.2">
      <c r="A35" s="104">
        <f t="shared" si="3"/>
        <v>11</v>
      </c>
      <c r="B35" s="104">
        <v>421200</v>
      </c>
      <c r="C35" s="25" t="s">
        <v>24</v>
      </c>
      <c r="D35" s="108">
        <v>60133</v>
      </c>
      <c r="E35" s="109">
        <v>24005</v>
      </c>
      <c r="F35" s="99">
        <f t="shared" si="2"/>
        <v>0.39919844345035171</v>
      </c>
    </row>
    <row r="36" spans="1:6" ht="33.75" customHeight="1" x14ac:dyDescent="0.2">
      <c r="A36" s="104">
        <f t="shared" si="3"/>
        <v>12</v>
      </c>
      <c r="B36" s="104">
        <v>421300</v>
      </c>
      <c r="C36" s="25" t="s">
        <v>25</v>
      </c>
      <c r="D36" s="106">
        <v>17832</v>
      </c>
      <c r="E36" s="107">
        <v>11683</v>
      </c>
      <c r="F36" s="99">
        <f t="shared" si="2"/>
        <v>0.65517048003589051</v>
      </c>
    </row>
    <row r="37" spans="1:6" ht="33.75" customHeight="1" x14ac:dyDescent="0.2">
      <c r="A37" s="104">
        <f t="shared" si="3"/>
        <v>13</v>
      </c>
      <c r="B37" s="104">
        <v>421400</v>
      </c>
      <c r="C37" s="25" t="s">
        <v>26</v>
      </c>
      <c r="D37" s="106">
        <v>1933</v>
      </c>
      <c r="E37" s="107">
        <v>1171</v>
      </c>
      <c r="F37" s="99">
        <f t="shared" si="2"/>
        <v>0.60579410243145371</v>
      </c>
    </row>
    <row r="38" spans="1:6" ht="33.75" customHeight="1" x14ac:dyDescent="0.2">
      <c r="A38" s="104">
        <f t="shared" si="3"/>
        <v>14</v>
      </c>
      <c r="B38" s="104">
        <v>421500</v>
      </c>
      <c r="C38" s="25" t="s">
        <v>27</v>
      </c>
      <c r="D38" s="108">
        <v>6994</v>
      </c>
      <c r="E38" s="107">
        <v>4719</v>
      </c>
      <c r="F38" s="99">
        <f t="shared" si="2"/>
        <v>0.67472118959107807</v>
      </c>
    </row>
    <row r="39" spans="1:6" ht="33.75" customHeight="1" x14ac:dyDescent="0.2">
      <c r="A39" s="104">
        <v>15</v>
      </c>
      <c r="B39" s="104">
        <v>421600</v>
      </c>
      <c r="C39" s="25" t="s">
        <v>92</v>
      </c>
      <c r="D39" s="108"/>
      <c r="E39" s="107"/>
      <c r="F39" s="99"/>
    </row>
    <row r="40" spans="1:6" ht="33.75" customHeight="1" x14ac:dyDescent="0.2">
      <c r="A40" s="104">
        <v>16</v>
      </c>
      <c r="B40" s="104">
        <v>421900</v>
      </c>
      <c r="C40" s="25" t="s">
        <v>28</v>
      </c>
      <c r="D40" s="106">
        <v>539</v>
      </c>
      <c r="E40" s="107">
        <v>217</v>
      </c>
      <c r="F40" s="99">
        <f t="shared" si="2"/>
        <v>0.40259740259740262</v>
      </c>
    </row>
    <row r="41" spans="1:6" ht="33.75" customHeight="1" x14ac:dyDescent="0.2">
      <c r="A41" s="104">
        <v>17</v>
      </c>
      <c r="B41" s="104">
        <v>422100</v>
      </c>
      <c r="C41" s="25" t="s">
        <v>29</v>
      </c>
      <c r="D41" s="110">
        <v>1662</v>
      </c>
      <c r="E41" s="110">
        <v>629</v>
      </c>
      <c r="F41" s="99">
        <f t="shared" si="2"/>
        <v>0.37845968712394706</v>
      </c>
    </row>
    <row r="42" spans="1:6" ht="33.75" customHeight="1" x14ac:dyDescent="0.2">
      <c r="A42" s="104">
        <v>18</v>
      </c>
      <c r="B42" s="104">
        <v>422200</v>
      </c>
      <c r="C42" s="25" t="s">
        <v>30</v>
      </c>
      <c r="D42" s="110">
        <v>100</v>
      </c>
      <c r="E42" s="111">
        <v>57</v>
      </c>
      <c r="F42" s="99">
        <f t="shared" si="2"/>
        <v>0.56999999999999995</v>
      </c>
    </row>
    <row r="43" spans="1:6" ht="33.75" customHeight="1" x14ac:dyDescent="0.2">
      <c r="A43" s="104">
        <v>19</v>
      </c>
      <c r="B43" s="104">
        <v>422900</v>
      </c>
      <c r="C43" s="25" t="s">
        <v>99</v>
      </c>
      <c r="D43" s="110">
        <v>1200</v>
      </c>
      <c r="E43" s="111">
        <v>475</v>
      </c>
      <c r="F43" s="99">
        <f t="shared" si="2"/>
        <v>0.39583333333333331</v>
      </c>
    </row>
    <row r="44" spans="1:6" ht="33.75" customHeight="1" x14ac:dyDescent="0.2">
      <c r="A44" s="104">
        <v>20</v>
      </c>
      <c r="B44" s="104">
        <v>423100</v>
      </c>
      <c r="C44" s="25" t="s">
        <v>100</v>
      </c>
      <c r="D44" s="106"/>
      <c r="E44" s="107"/>
      <c r="F44" s="99">
        <v>0</v>
      </c>
    </row>
    <row r="45" spans="1:6" ht="33.75" customHeight="1" x14ac:dyDescent="0.2">
      <c r="A45" s="104">
        <v>21</v>
      </c>
      <c r="B45" s="104">
        <v>423200</v>
      </c>
      <c r="C45" s="25" t="s">
        <v>31</v>
      </c>
      <c r="D45" s="106">
        <v>3256</v>
      </c>
      <c r="E45" s="107">
        <v>2386</v>
      </c>
      <c r="F45" s="99">
        <f t="shared" si="2"/>
        <v>0.73280098280098283</v>
      </c>
    </row>
    <row r="46" spans="1:6" ht="33.75" customHeight="1" x14ac:dyDescent="0.2">
      <c r="A46" s="104">
        <v>22</v>
      </c>
      <c r="B46" s="104">
        <v>423300</v>
      </c>
      <c r="C46" s="25" t="s">
        <v>32</v>
      </c>
      <c r="D46" s="106">
        <v>2300</v>
      </c>
      <c r="E46" s="107">
        <v>1697</v>
      </c>
      <c r="F46" s="99">
        <f t="shared" si="2"/>
        <v>0.73782608695652174</v>
      </c>
    </row>
    <row r="47" spans="1:6" ht="33.75" customHeight="1" x14ac:dyDescent="0.2">
      <c r="A47" s="104">
        <v>23</v>
      </c>
      <c r="B47" s="104">
        <v>423400</v>
      </c>
      <c r="C47" s="25" t="s">
        <v>33</v>
      </c>
      <c r="D47" s="108">
        <v>1400</v>
      </c>
      <c r="E47" s="107">
        <v>625</v>
      </c>
      <c r="F47" s="99">
        <f t="shared" si="2"/>
        <v>0.44642857142857145</v>
      </c>
    </row>
    <row r="48" spans="1:6" ht="33.75" customHeight="1" x14ac:dyDescent="0.2">
      <c r="A48" s="104">
        <v>24</v>
      </c>
      <c r="B48" s="112">
        <v>423500</v>
      </c>
      <c r="C48" s="101" t="s">
        <v>34</v>
      </c>
      <c r="D48" s="108">
        <v>7440</v>
      </c>
      <c r="E48" s="107">
        <v>5611</v>
      </c>
      <c r="F48" s="99">
        <f t="shared" si="2"/>
        <v>0.75416666666666665</v>
      </c>
    </row>
    <row r="49" spans="1:6" ht="33.75" customHeight="1" x14ac:dyDescent="0.2">
      <c r="A49" s="104">
        <v>25</v>
      </c>
      <c r="B49" s="104">
        <v>423700</v>
      </c>
      <c r="C49" s="25" t="s">
        <v>35</v>
      </c>
      <c r="D49" s="106">
        <v>2639</v>
      </c>
      <c r="E49" s="107">
        <v>875</v>
      </c>
      <c r="F49" s="99">
        <f t="shared" si="2"/>
        <v>0.33156498673740054</v>
      </c>
    </row>
    <row r="50" spans="1:6" ht="33.75" customHeight="1" x14ac:dyDescent="0.2">
      <c r="A50" s="104">
        <v>26</v>
      </c>
      <c r="B50" s="104">
        <v>423900</v>
      </c>
      <c r="C50" s="25" t="s">
        <v>57</v>
      </c>
      <c r="D50" s="106">
        <v>1608</v>
      </c>
      <c r="E50" s="107">
        <v>1099</v>
      </c>
      <c r="F50" s="99">
        <f t="shared" si="2"/>
        <v>0.68345771144278611</v>
      </c>
    </row>
    <row r="51" spans="1:6" ht="33.75" customHeight="1" x14ac:dyDescent="0.2">
      <c r="A51" s="104">
        <v>27</v>
      </c>
      <c r="B51" s="104">
        <v>424300</v>
      </c>
      <c r="C51" s="25" t="s">
        <v>36</v>
      </c>
      <c r="D51" s="106">
        <v>6320</v>
      </c>
      <c r="E51" s="107">
        <v>4333</v>
      </c>
      <c r="F51" s="99">
        <f t="shared" si="2"/>
        <v>0.6856012658227848</v>
      </c>
    </row>
    <row r="52" spans="1:6" ht="33.75" customHeight="1" x14ac:dyDescent="0.2">
      <c r="A52" s="104">
        <v>28</v>
      </c>
      <c r="B52" s="112">
        <v>424900</v>
      </c>
      <c r="C52" s="101" t="s">
        <v>37</v>
      </c>
      <c r="D52" s="108">
        <v>1500</v>
      </c>
      <c r="E52" s="109">
        <v>221</v>
      </c>
      <c r="F52" s="99">
        <f t="shared" si="2"/>
        <v>0.14733333333333334</v>
      </c>
    </row>
    <row r="53" spans="1:6" ht="33.75" customHeight="1" x14ac:dyDescent="0.2">
      <c r="A53" s="104">
        <v>29</v>
      </c>
      <c r="B53" s="112">
        <v>425100</v>
      </c>
      <c r="C53" s="25" t="s">
        <v>38</v>
      </c>
      <c r="D53" s="108">
        <v>2559</v>
      </c>
      <c r="E53" s="109">
        <v>1247</v>
      </c>
      <c r="F53" s="99">
        <f t="shared" si="2"/>
        <v>0.48729972645564673</v>
      </c>
    </row>
    <row r="54" spans="1:6" ht="33.75" customHeight="1" x14ac:dyDescent="0.2">
      <c r="A54" s="104">
        <v>30</v>
      </c>
      <c r="B54" s="104">
        <v>425200</v>
      </c>
      <c r="C54" s="25" t="s">
        <v>39</v>
      </c>
      <c r="D54" s="106">
        <v>4645</v>
      </c>
      <c r="E54" s="107">
        <v>2574</v>
      </c>
      <c r="F54" s="99">
        <f t="shared" si="2"/>
        <v>0.55414424111948335</v>
      </c>
    </row>
    <row r="55" spans="1:6" ht="33.75" customHeight="1" x14ac:dyDescent="0.2">
      <c r="A55" s="104">
        <v>31</v>
      </c>
      <c r="B55" s="104">
        <v>426100</v>
      </c>
      <c r="C55" s="25" t="s">
        <v>40</v>
      </c>
      <c r="D55" s="106">
        <v>2700</v>
      </c>
      <c r="E55" s="107">
        <v>887</v>
      </c>
      <c r="F55" s="99">
        <f t="shared" si="2"/>
        <v>0.32851851851851854</v>
      </c>
    </row>
    <row r="56" spans="1:6" ht="33.75" customHeight="1" x14ac:dyDescent="0.2">
      <c r="A56" s="104">
        <v>32</v>
      </c>
      <c r="B56" s="104">
        <v>426300</v>
      </c>
      <c r="C56" s="25" t="s">
        <v>41</v>
      </c>
      <c r="D56" s="106">
        <v>500</v>
      </c>
      <c r="E56" s="107">
        <v>311</v>
      </c>
      <c r="F56" s="99">
        <f t="shared" si="2"/>
        <v>0.622</v>
      </c>
    </row>
    <row r="57" spans="1:6" ht="33.75" customHeight="1" x14ac:dyDescent="0.2">
      <c r="A57" s="104">
        <v>33</v>
      </c>
      <c r="B57" s="104">
        <v>426400</v>
      </c>
      <c r="C57" s="25" t="s">
        <v>42</v>
      </c>
      <c r="D57" s="106">
        <v>2437</v>
      </c>
      <c r="E57" s="107">
        <v>1299</v>
      </c>
      <c r="F57" s="99">
        <f t="shared" si="2"/>
        <v>0.53303241690603198</v>
      </c>
    </row>
    <row r="58" spans="1:6" ht="33.75" customHeight="1" x14ac:dyDescent="0.2">
      <c r="A58" s="104">
        <v>34</v>
      </c>
      <c r="B58" s="104">
        <v>426500</v>
      </c>
      <c r="C58" s="25" t="s">
        <v>71</v>
      </c>
      <c r="D58" s="106">
        <v>680</v>
      </c>
      <c r="E58" s="107">
        <v>335</v>
      </c>
      <c r="F58" s="99">
        <f t="shared" si="2"/>
        <v>0.49264705882352944</v>
      </c>
    </row>
    <row r="59" spans="1:6" ht="33.75" customHeight="1" x14ac:dyDescent="0.2">
      <c r="A59" s="104">
        <v>35</v>
      </c>
      <c r="B59" s="104">
        <v>426700</v>
      </c>
      <c r="C59" s="25" t="s">
        <v>43</v>
      </c>
      <c r="D59" s="108">
        <v>65600</v>
      </c>
      <c r="E59" s="109">
        <v>52453</v>
      </c>
      <c r="F59" s="99">
        <f t="shared" si="2"/>
        <v>0.79958841463414632</v>
      </c>
    </row>
    <row r="60" spans="1:6" ht="33.75" customHeight="1" x14ac:dyDescent="0.2">
      <c r="A60" s="104">
        <v>36</v>
      </c>
      <c r="B60" s="104">
        <v>426800</v>
      </c>
      <c r="C60" s="25" t="s">
        <v>44</v>
      </c>
      <c r="D60" s="106">
        <v>40999</v>
      </c>
      <c r="E60" s="107">
        <v>22134</v>
      </c>
      <c r="F60" s="99">
        <f t="shared" si="2"/>
        <v>0.53986682602014679</v>
      </c>
    </row>
    <row r="61" spans="1:6" ht="33.75" customHeight="1" x14ac:dyDescent="0.2">
      <c r="A61" s="104">
        <v>37</v>
      </c>
      <c r="B61" s="104">
        <v>426900</v>
      </c>
      <c r="C61" s="25" t="s">
        <v>45</v>
      </c>
      <c r="D61" s="106">
        <v>7405</v>
      </c>
      <c r="E61" s="107">
        <v>5043</v>
      </c>
      <c r="F61" s="99">
        <f t="shared" si="2"/>
        <v>0.68102633355840647</v>
      </c>
    </row>
    <row r="62" spans="1:6" ht="33.75" customHeight="1" x14ac:dyDescent="0.2">
      <c r="A62" s="104">
        <v>38</v>
      </c>
      <c r="B62" s="104">
        <v>441300</v>
      </c>
      <c r="C62" s="25" t="s">
        <v>72</v>
      </c>
      <c r="D62" s="106">
        <v>15</v>
      </c>
      <c r="E62" s="107"/>
      <c r="F62" s="99">
        <f t="shared" si="2"/>
        <v>0</v>
      </c>
    </row>
    <row r="63" spans="1:6" ht="33.75" customHeight="1" x14ac:dyDescent="0.2">
      <c r="A63" s="104">
        <v>39</v>
      </c>
      <c r="B63" s="104">
        <v>444200</v>
      </c>
      <c r="C63" s="25" t="s">
        <v>65</v>
      </c>
      <c r="D63" s="106">
        <v>100</v>
      </c>
      <c r="E63" s="107">
        <v>24</v>
      </c>
      <c r="F63" s="99">
        <f t="shared" si="2"/>
        <v>0.24</v>
      </c>
    </row>
    <row r="64" spans="1:6" ht="33.75" customHeight="1" x14ac:dyDescent="0.2">
      <c r="A64" s="104">
        <v>40</v>
      </c>
      <c r="B64" s="104">
        <v>465100</v>
      </c>
      <c r="C64" s="25" t="s">
        <v>73</v>
      </c>
      <c r="D64" s="106">
        <v>2000</v>
      </c>
      <c r="E64" s="107">
        <v>1761</v>
      </c>
      <c r="F64" s="99">
        <f t="shared" si="2"/>
        <v>0.88049999999999995</v>
      </c>
    </row>
    <row r="65" spans="1:6" ht="33.75" customHeight="1" x14ac:dyDescent="0.2">
      <c r="A65" s="104">
        <v>41</v>
      </c>
      <c r="B65" s="104">
        <v>482100</v>
      </c>
      <c r="C65" s="25" t="s">
        <v>46</v>
      </c>
      <c r="D65" s="106">
        <v>70</v>
      </c>
      <c r="E65" s="107">
        <v>52</v>
      </c>
      <c r="F65" s="99">
        <f t="shared" si="2"/>
        <v>0.74285714285714288</v>
      </c>
    </row>
    <row r="66" spans="1:6" ht="33.75" customHeight="1" x14ac:dyDescent="0.2">
      <c r="A66" s="104">
        <v>42</v>
      </c>
      <c r="B66" s="104">
        <v>482200</v>
      </c>
      <c r="C66" s="25" t="s">
        <v>47</v>
      </c>
      <c r="D66" s="106">
        <v>150</v>
      </c>
      <c r="E66" s="107">
        <v>66</v>
      </c>
      <c r="F66" s="99">
        <f t="shared" si="2"/>
        <v>0.44</v>
      </c>
    </row>
    <row r="67" spans="1:6" ht="33.75" customHeight="1" x14ac:dyDescent="0.2">
      <c r="A67" s="104">
        <v>43</v>
      </c>
      <c r="B67" s="104">
        <v>482300</v>
      </c>
      <c r="C67" s="25" t="s">
        <v>48</v>
      </c>
      <c r="D67" s="106"/>
      <c r="E67" s="107"/>
      <c r="F67" s="99"/>
    </row>
    <row r="68" spans="1:6" ht="33.75" customHeight="1" x14ac:dyDescent="0.2">
      <c r="A68" s="104">
        <v>44</v>
      </c>
      <c r="B68" s="104">
        <v>483100</v>
      </c>
      <c r="C68" s="25" t="s">
        <v>49</v>
      </c>
      <c r="D68" s="106">
        <v>1000</v>
      </c>
      <c r="E68" s="107">
        <v>580</v>
      </c>
      <c r="F68" s="99">
        <f t="shared" si="2"/>
        <v>0.57999999999999996</v>
      </c>
    </row>
    <row r="69" spans="1:6" ht="33.75" customHeight="1" x14ac:dyDescent="0.2">
      <c r="A69" s="104">
        <v>45</v>
      </c>
      <c r="B69" s="104">
        <v>485100</v>
      </c>
      <c r="C69" s="25" t="s">
        <v>63</v>
      </c>
      <c r="D69" s="106">
        <v>120</v>
      </c>
      <c r="E69" s="107"/>
      <c r="F69" s="99">
        <f t="shared" si="2"/>
        <v>0</v>
      </c>
    </row>
    <row r="70" spans="1:6" ht="33.75" customHeight="1" x14ac:dyDescent="0.2">
      <c r="A70" s="77" t="s">
        <v>50</v>
      </c>
      <c r="B70" s="77">
        <v>500000</v>
      </c>
      <c r="C70" s="113" t="s">
        <v>51</v>
      </c>
      <c r="D70" s="114">
        <f>SUM(D71:D79)</f>
        <v>10942</v>
      </c>
      <c r="E70" s="114">
        <f>SUM(E71:E79)</f>
        <v>6513</v>
      </c>
      <c r="F70" s="95">
        <f t="shared" si="2"/>
        <v>0.59522939133613595</v>
      </c>
    </row>
    <row r="71" spans="1:6" ht="33.75" customHeight="1" x14ac:dyDescent="0.2">
      <c r="A71" s="112">
        <v>1</v>
      </c>
      <c r="B71" s="112">
        <v>511300</v>
      </c>
      <c r="C71" s="101" t="s">
        <v>66</v>
      </c>
      <c r="D71" s="102">
        <v>2600</v>
      </c>
      <c r="E71" s="103">
        <v>2053</v>
      </c>
      <c r="F71" s="99">
        <f t="shared" si="2"/>
        <v>0.78961538461538461</v>
      </c>
    </row>
    <row r="72" spans="1:6" ht="33.75" customHeight="1" x14ac:dyDescent="0.2">
      <c r="A72" s="112">
        <v>2</v>
      </c>
      <c r="B72" s="112">
        <v>511400</v>
      </c>
      <c r="C72" s="101" t="s">
        <v>52</v>
      </c>
      <c r="D72" s="102"/>
      <c r="E72" s="103"/>
      <c r="F72" s="99">
        <v>0</v>
      </c>
    </row>
    <row r="73" spans="1:6" ht="33.75" customHeight="1" x14ac:dyDescent="0.2">
      <c r="A73" s="104">
        <v>3</v>
      </c>
      <c r="B73" s="104">
        <v>512200</v>
      </c>
      <c r="C73" s="25" t="s">
        <v>53</v>
      </c>
      <c r="D73" s="102">
        <v>3500</v>
      </c>
      <c r="E73" s="103">
        <v>2274</v>
      </c>
      <c r="F73" s="99">
        <f t="shared" si="2"/>
        <v>0.64971428571428569</v>
      </c>
    </row>
    <row r="74" spans="1:6" ht="33.75" customHeight="1" x14ac:dyDescent="0.2">
      <c r="A74" s="104">
        <v>4</v>
      </c>
      <c r="B74" s="104">
        <v>512400</v>
      </c>
      <c r="C74" s="25" t="s">
        <v>54</v>
      </c>
      <c r="D74" s="97"/>
      <c r="E74" s="98"/>
      <c r="F74" s="99">
        <v>0</v>
      </c>
    </row>
    <row r="75" spans="1:6" ht="33.75" customHeight="1" x14ac:dyDescent="0.2">
      <c r="A75" s="112">
        <v>5</v>
      </c>
      <c r="B75" s="112">
        <v>512500</v>
      </c>
      <c r="C75" s="101" t="s">
        <v>55</v>
      </c>
      <c r="D75" s="102">
        <v>1500</v>
      </c>
      <c r="E75" s="103">
        <v>693</v>
      </c>
      <c r="F75" s="99">
        <f t="shared" si="2"/>
        <v>0.46200000000000002</v>
      </c>
    </row>
    <row r="76" spans="1:6" ht="33.75" customHeight="1" x14ac:dyDescent="0.2">
      <c r="A76" s="112">
        <v>6</v>
      </c>
      <c r="B76" s="112">
        <v>512900</v>
      </c>
      <c r="C76" s="101" t="s">
        <v>60</v>
      </c>
      <c r="D76" s="102">
        <v>1500</v>
      </c>
      <c r="E76" s="103">
        <v>183</v>
      </c>
      <c r="F76" s="99">
        <f t="shared" si="2"/>
        <v>0.122</v>
      </c>
    </row>
    <row r="77" spans="1:6" ht="24.75" customHeight="1" x14ac:dyDescent="0.2">
      <c r="A77" s="112">
        <v>7</v>
      </c>
      <c r="B77" s="112">
        <v>513100</v>
      </c>
      <c r="C77" s="101" t="s">
        <v>74</v>
      </c>
      <c r="D77" s="102"/>
      <c r="E77" s="103"/>
      <c r="F77" s="99">
        <v>0</v>
      </c>
    </row>
    <row r="78" spans="1:6" ht="33.75" customHeight="1" x14ac:dyDescent="0.2">
      <c r="A78" s="104">
        <v>8</v>
      </c>
      <c r="B78" s="104">
        <v>515100</v>
      </c>
      <c r="C78" s="25" t="s">
        <v>56</v>
      </c>
      <c r="D78" s="97">
        <v>142</v>
      </c>
      <c r="E78" s="98">
        <v>141</v>
      </c>
      <c r="F78" s="99">
        <v>0</v>
      </c>
    </row>
    <row r="79" spans="1:6" ht="24.75" customHeight="1" x14ac:dyDescent="0.2">
      <c r="A79" s="104">
        <v>9</v>
      </c>
      <c r="B79" s="104">
        <v>523100</v>
      </c>
      <c r="C79" s="25" t="s">
        <v>59</v>
      </c>
      <c r="D79" s="97">
        <v>1700</v>
      </c>
      <c r="E79" s="98">
        <v>1169</v>
      </c>
      <c r="F79" s="99">
        <f t="shared" si="2"/>
        <v>0.68764705882352939</v>
      </c>
    </row>
    <row r="80" spans="1:6" ht="23.25" customHeight="1" x14ac:dyDescent="0.2">
      <c r="A80" s="19"/>
      <c r="B80" s="104"/>
      <c r="C80" s="20" t="s">
        <v>64</v>
      </c>
      <c r="D80" s="21">
        <f>D70+D24</f>
        <v>760601</v>
      </c>
      <c r="E80" s="21">
        <f>E70+E24</f>
        <v>530024</v>
      </c>
      <c r="F80" s="95">
        <f t="shared" si="2"/>
        <v>0.69684893919413726</v>
      </c>
    </row>
    <row r="81" spans="1:6" x14ac:dyDescent="0.2">
      <c r="A81" s="115"/>
      <c r="B81" s="116"/>
      <c r="C81" s="117"/>
      <c r="D81" s="118"/>
      <c r="E81" s="118"/>
      <c r="F81" s="118"/>
    </row>
    <row r="82" spans="1:6" x14ac:dyDescent="0.2">
      <c r="A82" s="131"/>
      <c r="B82" s="116"/>
      <c r="C82" s="117"/>
      <c r="D82" s="118"/>
      <c r="E82" s="118"/>
      <c r="F82" s="118"/>
    </row>
    <row r="83" spans="1:6" x14ac:dyDescent="0.2">
      <c r="A83" s="39"/>
      <c r="B83" s="39"/>
      <c r="C83" s="39"/>
      <c r="D83" s="40"/>
      <c r="E83" s="41"/>
      <c r="F83" s="120"/>
    </row>
    <row r="84" spans="1:6" x14ac:dyDescent="0.2">
      <c r="A84" s="39"/>
      <c r="B84" s="39"/>
      <c r="C84" s="39"/>
      <c r="D84" s="40"/>
      <c r="E84" s="41"/>
      <c r="F84" s="41"/>
    </row>
    <row r="85" spans="1:6" x14ac:dyDescent="0.2">
      <c r="A85" s="42" t="s">
        <v>106</v>
      </c>
      <c r="B85" s="43"/>
      <c r="C85" s="43"/>
      <c r="D85" s="40"/>
      <c r="E85" s="41"/>
      <c r="F85" s="41"/>
    </row>
    <row r="86" spans="1:6" x14ac:dyDescent="0.2">
      <c r="A86" s="41"/>
      <c r="B86" s="39"/>
      <c r="C86" s="39"/>
      <c r="D86" s="40"/>
      <c r="E86" s="148" t="s">
        <v>0</v>
      </c>
      <c r="F86" s="148"/>
    </row>
    <row r="87" spans="1:6" ht="33" customHeight="1" x14ac:dyDescent="0.2">
      <c r="A87" s="144" t="s">
        <v>1</v>
      </c>
      <c r="B87" s="144"/>
      <c r="C87" s="77" t="s">
        <v>2</v>
      </c>
      <c r="D87" s="38" t="s">
        <v>102</v>
      </c>
      <c r="E87" s="119" t="s">
        <v>113</v>
      </c>
      <c r="F87" s="77" t="s">
        <v>101</v>
      </c>
    </row>
    <row r="88" spans="1:6" ht="33" customHeight="1" x14ac:dyDescent="0.2">
      <c r="A88" s="144">
        <v>1</v>
      </c>
      <c r="B88" s="144"/>
      <c r="C88" s="46" t="s">
        <v>77</v>
      </c>
      <c r="D88" s="44">
        <f>D19</f>
        <v>705065</v>
      </c>
      <c r="E88" s="45">
        <f>E19</f>
        <v>537043</v>
      </c>
      <c r="F88" s="121">
        <f>E88/D88</f>
        <v>0.76169289356300485</v>
      </c>
    </row>
    <row r="89" spans="1:6" ht="33" customHeight="1" x14ac:dyDescent="0.2">
      <c r="A89" s="144">
        <v>2</v>
      </c>
      <c r="B89" s="144"/>
      <c r="C89" s="47" t="s">
        <v>78</v>
      </c>
      <c r="D89" s="44">
        <f>D80</f>
        <v>760601</v>
      </c>
      <c r="E89" s="44">
        <f>E80</f>
        <v>530024</v>
      </c>
      <c r="F89" s="121">
        <f>E89/D89</f>
        <v>0.69684893919413726</v>
      </c>
    </row>
    <row r="90" spans="1:6" ht="33" customHeight="1" x14ac:dyDescent="0.2">
      <c r="A90" s="144">
        <v>3</v>
      </c>
      <c r="B90" s="144"/>
      <c r="C90" s="47" t="s">
        <v>68</v>
      </c>
      <c r="D90" s="44">
        <f>SUM(D88-D89)</f>
        <v>-55536</v>
      </c>
      <c r="E90" s="44">
        <f>SUM(E88-E89)</f>
        <v>7019</v>
      </c>
      <c r="F90" s="44"/>
    </row>
  </sheetData>
  <mergeCells count="11">
    <mergeCell ref="A1:G1"/>
    <mergeCell ref="A5:D5"/>
    <mergeCell ref="A87:B87"/>
    <mergeCell ref="A88:B88"/>
    <mergeCell ref="A89:B89"/>
    <mergeCell ref="A90:B90"/>
    <mergeCell ref="A2:F3"/>
    <mergeCell ref="E5:F5"/>
    <mergeCell ref="A21:D21"/>
    <mergeCell ref="E21:F21"/>
    <mergeCell ref="E86:F86"/>
  </mergeCells>
  <dataValidations count="1">
    <dataValidation type="whole" allowBlank="1" showErrorMessage="1" errorTitle="Upozorenje" error="Niste uneli korektnu vrednost!_x000a_Ponovite unos." sqref="E24:E41 D8:E19 E44:E82 D24:D82 F81:F82" xr:uid="{86CDC6B2-1E75-4E45-8F5D-5B7453597E35}">
      <formula1>0</formula1>
      <formula2>999999999</formula2>
    </dataValidation>
  </dataValidation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98"/>
  <sheetViews>
    <sheetView view="pageBreakPreview" topLeftCell="A52" zoomScale="106" zoomScaleNormal="98" zoomScaleSheetLayoutView="106" workbookViewId="0">
      <selection activeCell="D55" sqref="D55"/>
    </sheetView>
  </sheetViews>
  <sheetFormatPr defaultRowHeight="12.75" x14ac:dyDescent="0.2"/>
  <cols>
    <col min="1" max="1" width="4.28515625" style="1" customWidth="1"/>
    <col min="2" max="2" width="7.7109375" style="1" customWidth="1"/>
    <col min="3" max="3" width="46.42578125" style="1" customWidth="1"/>
    <col min="4" max="4" width="13.85546875" style="1" customWidth="1"/>
    <col min="5" max="5" width="13.140625" style="1" customWidth="1"/>
    <col min="6" max="6" width="12.140625" style="1" customWidth="1"/>
    <col min="7" max="7" width="12.42578125" style="1" customWidth="1"/>
    <col min="8" max="8" width="12.85546875" style="1" customWidth="1"/>
    <col min="9" max="9" width="13.140625" style="1" customWidth="1"/>
    <col min="10" max="10" width="12.85546875" style="1" customWidth="1"/>
    <col min="11" max="11" width="13.140625" style="1" customWidth="1"/>
    <col min="12" max="12" width="11.7109375" style="1" customWidth="1"/>
    <col min="13" max="13" width="11.5703125" style="1" customWidth="1"/>
    <col min="14" max="14" width="12.140625" style="1" customWidth="1"/>
    <col min="15" max="15" width="12" style="1" customWidth="1"/>
    <col min="16" max="16" width="12.42578125" style="1" customWidth="1"/>
    <col min="17" max="17" width="12.85546875" style="1" customWidth="1"/>
    <col min="18" max="18" width="10.42578125" style="1" customWidth="1"/>
    <col min="19" max="19" width="9.140625" style="1"/>
    <col min="20" max="20" width="12.28515625" style="1" bestFit="1" customWidth="1"/>
    <col min="21" max="16384" width="9.140625" style="1"/>
  </cols>
  <sheetData>
    <row r="1" spans="1:17" ht="27.75" customHeight="1" x14ac:dyDescent="0.25">
      <c r="A1" s="122" t="s">
        <v>69</v>
      </c>
      <c r="B1" s="149" t="s">
        <v>107</v>
      </c>
      <c r="C1" s="149"/>
      <c r="D1" s="149"/>
      <c r="E1" s="149"/>
      <c r="F1" s="149"/>
      <c r="G1" s="149"/>
      <c r="H1" s="149"/>
      <c r="I1" s="122"/>
      <c r="J1" s="122"/>
      <c r="K1" s="122"/>
      <c r="L1" s="122"/>
      <c r="M1" s="122"/>
      <c r="N1" s="122"/>
      <c r="O1" s="122"/>
      <c r="P1" s="122"/>
      <c r="Q1" s="122"/>
    </row>
    <row r="2" spans="1:17" ht="21" customHeight="1" x14ac:dyDescent="0.25">
      <c r="A2" s="122"/>
      <c r="B2" s="122"/>
      <c r="C2" s="149" t="s">
        <v>109</v>
      </c>
      <c r="D2" s="149"/>
      <c r="E2" s="149"/>
      <c r="F2" s="149"/>
      <c r="G2" s="149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4" spans="1:17" ht="16.5" customHeight="1" x14ac:dyDescent="0.2">
      <c r="A4" s="48" t="s">
        <v>75</v>
      </c>
      <c r="B4" s="48"/>
      <c r="C4" s="48"/>
      <c r="D4" s="56" t="s">
        <v>88</v>
      </c>
      <c r="E4" s="56"/>
      <c r="F4" s="56"/>
      <c r="G4" s="56"/>
      <c r="H4" s="56"/>
      <c r="I4" s="56"/>
      <c r="J4" s="56"/>
      <c r="K4" s="56"/>
      <c r="L4" s="56"/>
      <c r="M4" s="56"/>
      <c r="N4" s="153" t="s">
        <v>0</v>
      </c>
      <c r="O4" s="153"/>
      <c r="P4" s="153"/>
      <c r="Q4" s="153"/>
    </row>
    <row r="5" spans="1:17" ht="38.25" x14ac:dyDescent="0.2">
      <c r="A5" s="134" t="s">
        <v>62</v>
      </c>
      <c r="B5" s="134" t="s">
        <v>67</v>
      </c>
      <c r="C5" s="134" t="s">
        <v>2</v>
      </c>
      <c r="D5" s="38" t="s">
        <v>85</v>
      </c>
      <c r="E5" s="38" t="s">
        <v>110</v>
      </c>
      <c r="F5" s="38" t="s">
        <v>79</v>
      </c>
      <c r="G5" s="38" t="s">
        <v>110</v>
      </c>
      <c r="H5" s="59" t="s">
        <v>84</v>
      </c>
      <c r="I5" s="38" t="s">
        <v>110</v>
      </c>
      <c r="J5" s="38" t="s">
        <v>80</v>
      </c>
      <c r="K5" s="38" t="s">
        <v>110</v>
      </c>
      <c r="L5" s="38" t="s">
        <v>81</v>
      </c>
      <c r="M5" s="38" t="s">
        <v>110</v>
      </c>
      <c r="N5" s="134" t="s">
        <v>82</v>
      </c>
      <c r="O5" s="38" t="s">
        <v>110</v>
      </c>
      <c r="P5" s="134" t="s">
        <v>83</v>
      </c>
      <c r="Q5" s="38" t="s">
        <v>110</v>
      </c>
    </row>
    <row r="6" spans="1:17" x14ac:dyDescent="0.2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  <c r="Q6" s="85">
        <v>17</v>
      </c>
    </row>
    <row r="7" spans="1:17" ht="21" customHeight="1" x14ac:dyDescent="0.2">
      <c r="A7" s="30" t="s">
        <v>3</v>
      </c>
      <c r="B7" s="20">
        <v>700000</v>
      </c>
      <c r="C7" s="20" t="s">
        <v>4</v>
      </c>
      <c r="D7" s="21">
        <f>F7+H7+J7+L7+N7</f>
        <v>698565</v>
      </c>
      <c r="E7" s="21">
        <f>G7+I7+K7+M7+O7</f>
        <v>531825</v>
      </c>
      <c r="F7" s="21">
        <f>SUM(F8:F14)</f>
        <v>458879</v>
      </c>
      <c r="G7" s="21">
        <f>SUM(G8:G15)</f>
        <v>330435</v>
      </c>
      <c r="H7" s="21">
        <f>SUM(H8:H14)</f>
        <v>141025</v>
      </c>
      <c r="I7" s="21">
        <f>SUM(I8:I15)</f>
        <v>110436</v>
      </c>
      <c r="J7" s="21">
        <f>SUM(J8:J13)</f>
        <v>98561</v>
      </c>
      <c r="K7" s="21">
        <f>SUM(K8:K15)</f>
        <v>90797</v>
      </c>
      <c r="L7" s="21">
        <f t="shared" ref="L7:N7" si="0">SUM(L8:L15)</f>
        <v>0</v>
      </c>
      <c r="M7" s="21">
        <f>SUM(M8:M15)</f>
        <v>107</v>
      </c>
      <c r="N7" s="21">
        <f t="shared" si="0"/>
        <v>100</v>
      </c>
      <c r="O7" s="21">
        <f>SUM(O8:O15)</f>
        <v>50</v>
      </c>
      <c r="P7" s="21"/>
      <c r="Q7" s="86"/>
    </row>
    <row r="8" spans="1:17" ht="25.5" x14ac:dyDescent="0.2">
      <c r="A8" s="31" t="s">
        <v>58</v>
      </c>
      <c r="B8" s="22">
        <v>741400</v>
      </c>
      <c r="C8" s="22" t="s">
        <v>5</v>
      </c>
      <c r="D8" s="21">
        <f>F8+H8+J8+L8+N8</f>
        <v>300</v>
      </c>
      <c r="E8" s="21">
        <f t="shared" ref="E8:E15" si="1">G8+I8+K8+M8+O8</f>
        <v>194</v>
      </c>
      <c r="F8" s="24">
        <v>200</v>
      </c>
      <c r="G8" s="24">
        <v>0</v>
      </c>
      <c r="H8" s="24">
        <v>100</v>
      </c>
      <c r="I8" s="24">
        <v>0</v>
      </c>
      <c r="J8" s="24"/>
      <c r="K8" s="24">
        <v>194</v>
      </c>
      <c r="L8" s="24"/>
      <c r="M8" s="24"/>
      <c r="N8" s="23"/>
      <c r="O8" s="23"/>
      <c r="P8" s="23"/>
      <c r="Q8" s="87"/>
    </row>
    <row r="9" spans="1:17" ht="25.5" x14ac:dyDescent="0.2">
      <c r="A9" s="58">
        <f>A8+1</f>
        <v>2</v>
      </c>
      <c r="B9" s="22">
        <v>742100</v>
      </c>
      <c r="C9" s="22" t="s">
        <v>6</v>
      </c>
      <c r="D9" s="21">
        <f t="shared" ref="D9:D15" si="2">F9+H9+J9+L9+N9</f>
        <v>3500</v>
      </c>
      <c r="E9" s="21">
        <f t="shared" si="1"/>
        <v>2126</v>
      </c>
      <c r="F9" s="24"/>
      <c r="G9" s="24"/>
      <c r="H9" s="24"/>
      <c r="I9" s="24"/>
      <c r="J9" s="24">
        <v>3500</v>
      </c>
      <c r="K9" s="24">
        <v>2126</v>
      </c>
      <c r="L9" s="24"/>
      <c r="M9" s="24"/>
      <c r="N9" s="23"/>
      <c r="O9" s="23"/>
      <c r="P9" s="23"/>
      <c r="Q9" s="87"/>
    </row>
    <row r="10" spans="1:17" ht="25.5" x14ac:dyDescent="0.2">
      <c r="A10" s="58">
        <f t="shared" ref="A10:A11" si="3">A9+1</f>
        <v>3</v>
      </c>
      <c r="B10" s="22">
        <v>742300</v>
      </c>
      <c r="C10" s="22" t="s">
        <v>7</v>
      </c>
      <c r="D10" s="21">
        <f t="shared" si="2"/>
        <v>95040</v>
      </c>
      <c r="E10" s="21">
        <f t="shared" si="1"/>
        <v>88456</v>
      </c>
      <c r="F10" s="24"/>
      <c r="G10" s="24"/>
      <c r="H10" s="24"/>
      <c r="I10" s="24"/>
      <c r="J10" s="24">
        <v>95040</v>
      </c>
      <c r="K10" s="24">
        <v>88456</v>
      </c>
      <c r="L10" s="24"/>
      <c r="M10" s="24"/>
      <c r="N10" s="23"/>
      <c r="O10" s="23"/>
      <c r="P10" s="23"/>
      <c r="Q10" s="87"/>
    </row>
    <row r="11" spans="1:17" ht="25.5" x14ac:dyDescent="0.2">
      <c r="A11" s="58">
        <f t="shared" si="3"/>
        <v>4</v>
      </c>
      <c r="B11" s="16">
        <v>744100</v>
      </c>
      <c r="C11" s="16" t="s">
        <v>8</v>
      </c>
      <c r="D11" s="21">
        <f t="shared" si="2"/>
        <v>0</v>
      </c>
      <c r="E11" s="21">
        <f t="shared" si="1"/>
        <v>107</v>
      </c>
      <c r="F11" s="18"/>
      <c r="G11" s="18"/>
      <c r="H11" s="18"/>
      <c r="I11" s="18"/>
      <c r="J11" s="18"/>
      <c r="K11" s="18"/>
      <c r="L11" s="18"/>
      <c r="M11" s="18">
        <v>107</v>
      </c>
      <c r="N11" s="17"/>
      <c r="O11" s="17"/>
      <c r="P11" s="17"/>
      <c r="Q11" s="87"/>
    </row>
    <row r="12" spans="1:17" x14ac:dyDescent="0.2">
      <c r="A12" s="58">
        <v>5</v>
      </c>
      <c r="B12" s="16">
        <v>745100</v>
      </c>
      <c r="C12" s="16" t="s">
        <v>91</v>
      </c>
      <c r="D12" s="21">
        <f t="shared" si="2"/>
        <v>100</v>
      </c>
      <c r="E12" s="21">
        <f t="shared" si="1"/>
        <v>72</v>
      </c>
      <c r="F12" s="18"/>
      <c r="G12" s="18"/>
      <c r="H12" s="81">
        <v>79</v>
      </c>
      <c r="I12" s="81">
        <v>51</v>
      </c>
      <c r="J12" s="18">
        <v>21</v>
      </c>
      <c r="K12" s="18">
        <v>21</v>
      </c>
      <c r="L12" s="18"/>
      <c r="M12" s="18"/>
      <c r="N12" s="17"/>
      <c r="O12" s="17"/>
      <c r="P12" s="17"/>
      <c r="Q12" s="87"/>
    </row>
    <row r="13" spans="1:17" x14ac:dyDescent="0.2">
      <c r="A13" s="58">
        <v>6</v>
      </c>
      <c r="B13" s="10">
        <v>771100</v>
      </c>
      <c r="C13" s="13" t="s">
        <v>70</v>
      </c>
      <c r="D13" s="21">
        <f t="shared" si="2"/>
        <v>350</v>
      </c>
      <c r="E13" s="21">
        <f t="shared" si="1"/>
        <v>718</v>
      </c>
      <c r="F13" s="12">
        <v>350</v>
      </c>
      <c r="G13" s="12">
        <v>718</v>
      </c>
      <c r="H13" s="12"/>
      <c r="I13" s="12"/>
      <c r="J13" s="12"/>
      <c r="K13" s="12"/>
      <c r="L13" s="12"/>
      <c r="M13" s="12"/>
      <c r="N13" s="23"/>
      <c r="O13" s="23"/>
      <c r="P13" s="23"/>
      <c r="Q13" s="87"/>
    </row>
    <row r="14" spans="1:17" x14ac:dyDescent="0.2">
      <c r="A14" s="58">
        <v>7</v>
      </c>
      <c r="B14" s="10">
        <v>781100</v>
      </c>
      <c r="C14" s="10" t="s">
        <v>86</v>
      </c>
      <c r="D14" s="21">
        <f t="shared" si="2"/>
        <v>599175</v>
      </c>
      <c r="E14" s="21">
        <f t="shared" si="1"/>
        <v>440102</v>
      </c>
      <c r="F14" s="78">
        <v>458329</v>
      </c>
      <c r="G14" s="78">
        <v>329717</v>
      </c>
      <c r="H14" s="12">
        <v>140846</v>
      </c>
      <c r="I14" s="12">
        <v>110385</v>
      </c>
      <c r="J14" s="12"/>
      <c r="K14" s="12"/>
      <c r="L14" s="12"/>
      <c r="M14" s="12"/>
      <c r="N14" s="11"/>
      <c r="O14" s="11"/>
      <c r="P14" s="11"/>
      <c r="Q14" s="88"/>
    </row>
    <row r="15" spans="1:17" x14ac:dyDescent="0.2">
      <c r="A15" s="58">
        <v>8</v>
      </c>
      <c r="B15" s="10">
        <v>781121</v>
      </c>
      <c r="C15" s="16" t="s">
        <v>94</v>
      </c>
      <c r="D15" s="21">
        <f t="shared" si="2"/>
        <v>100</v>
      </c>
      <c r="E15" s="21">
        <f t="shared" si="1"/>
        <v>50</v>
      </c>
      <c r="F15" s="12"/>
      <c r="G15" s="12"/>
      <c r="H15" s="12"/>
      <c r="I15" s="12"/>
      <c r="J15" s="12"/>
      <c r="K15" s="12"/>
      <c r="L15" s="12"/>
      <c r="M15" s="12"/>
      <c r="N15" s="11">
        <v>100</v>
      </c>
      <c r="O15" s="11">
        <v>50</v>
      </c>
      <c r="P15" s="11"/>
      <c r="Q15" s="87"/>
    </row>
    <row r="16" spans="1:17" ht="25.5" x14ac:dyDescent="0.2">
      <c r="A16" s="19" t="s">
        <v>9</v>
      </c>
      <c r="B16" s="20">
        <v>800000</v>
      </c>
      <c r="C16" s="20" t="s">
        <v>10</v>
      </c>
      <c r="D16" s="21">
        <f t="shared" ref="D16:D20" si="4">F16+H16+J16+L16+N16</f>
        <v>6500</v>
      </c>
      <c r="E16" s="21">
        <f>K16</f>
        <v>5218</v>
      </c>
      <c r="F16" s="21">
        <f t="shared" ref="F16:N16" si="5">SUM(F17:F19)</f>
        <v>0</v>
      </c>
      <c r="G16" s="21">
        <f>SUM(G19)</f>
        <v>0</v>
      </c>
      <c r="H16" s="21">
        <f t="shared" si="5"/>
        <v>0</v>
      </c>
      <c r="I16" s="21">
        <f>SUM(I19)</f>
        <v>0</v>
      </c>
      <c r="J16" s="21">
        <f>SUM(J19)</f>
        <v>6500</v>
      </c>
      <c r="K16" s="21">
        <f>SUM(K19)</f>
        <v>5218</v>
      </c>
      <c r="L16" s="21">
        <f t="shared" si="5"/>
        <v>0</v>
      </c>
      <c r="M16" s="21">
        <f>SUM(M19)</f>
        <v>0</v>
      </c>
      <c r="N16" s="21">
        <f t="shared" si="5"/>
        <v>0</v>
      </c>
      <c r="O16" s="21">
        <f>SUM(O19)</f>
        <v>0</v>
      </c>
      <c r="P16" s="21"/>
      <c r="Q16" s="86"/>
    </row>
    <row r="17" spans="1:18" ht="15" customHeight="1" x14ac:dyDescent="0.2">
      <c r="A17" s="32">
        <v>1</v>
      </c>
      <c r="B17" s="22">
        <v>811100</v>
      </c>
      <c r="C17" s="25" t="s">
        <v>89</v>
      </c>
      <c r="D17" s="21">
        <f t="shared" si="4"/>
        <v>0</v>
      </c>
      <c r="E17" s="21"/>
      <c r="F17" s="24"/>
      <c r="G17" s="24"/>
      <c r="H17" s="24"/>
      <c r="I17" s="24"/>
      <c r="J17" s="24"/>
      <c r="K17" s="24"/>
      <c r="L17" s="24"/>
      <c r="M17" s="24"/>
      <c r="N17" s="23"/>
      <c r="O17" s="23"/>
      <c r="P17" s="23"/>
      <c r="Q17" s="87"/>
    </row>
    <row r="18" spans="1:18" ht="15" customHeight="1" x14ac:dyDescent="0.2">
      <c r="A18" s="32">
        <v>2</v>
      </c>
      <c r="B18" s="22">
        <v>813100</v>
      </c>
      <c r="C18" s="25" t="s">
        <v>90</v>
      </c>
      <c r="D18" s="21">
        <f t="shared" si="4"/>
        <v>0</v>
      </c>
      <c r="E18" s="21"/>
      <c r="F18" s="24"/>
      <c r="G18" s="24"/>
      <c r="H18" s="24"/>
      <c r="I18" s="24"/>
      <c r="J18" s="24"/>
      <c r="K18" s="24"/>
      <c r="L18" s="24"/>
      <c r="M18" s="24"/>
      <c r="N18" s="23"/>
      <c r="O18" s="23"/>
      <c r="P18" s="23"/>
      <c r="Q18" s="87"/>
    </row>
    <row r="19" spans="1:18" ht="15" customHeight="1" x14ac:dyDescent="0.2">
      <c r="A19" s="32">
        <v>3</v>
      </c>
      <c r="B19" s="22">
        <v>823100</v>
      </c>
      <c r="C19" s="25" t="s">
        <v>61</v>
      </c>
      <c r="D19" s="21">
        <f t="shared" si="4"/>
        <v>6500</v>
      </c>
      <c r="E19" s="21">
        <f>K19</f>
        <v>5218</v>
      </c>
      <c r="F19" s="24"/>
      <c r="G19" s="24"/>
      <c r="H19" s="24"/>
      <c r="I19" s="24"/>
      <c r="J19" s="24">
        <v>6500</v>
      </c>
      <c r="K19" s="24">
        <v>5218</v>
      </c>
      <c r="L19" s="24"/>
      <c r="M19" s="24"/>
      <c r="N19" s="23"/>
      <c r="O19" s="23"/>
      <c r="P19" s="23"/>
      <c r="Q19" s="87"/>
    </row>
    <row r="20" spans="1:18" ht="30" customHeight="1" x14ac:dyDescent="0.2">
      <c r="A20" s="19"/>
      <c r="B20" s="22"/>
      <c r="C20" s="20" t="s">
        <v>11</v>
      </c>
      <c r="D20" s="21">
        <f t="shared" si="4"/>
        <v>705065</v>
      </c>
      <c r="E20" s="21">
        <f>E16+E7</f>
        <v>537043</v>
      </c>
      <c r="F20" s="21">
        <f>F7</f>
        <v>458879</v>
      </c>
      <c r="G20" s="21">
        <f>G7+G16</f>
        <v>330435</v>
      </c>
      <c r="H20" s="21">
        <f>H16+H7</f>
        <v>141025</v>
      </c>
      <c r="I20" s="21">
        <f>I7+I16</f>
        <v>110436</v>
      </c>
      <c r="J20" s="21">
        <f>J16+J7</f>
        <v>105061</v>
      </c>
      <c r="K20" s="21">
        <f>K16+K7</f>
        <v>96015</v>
      </c>
      <c r="L20" s="21"/>
      <c r="M20" s="21">
        <f>M7+M16</f>
        <v>107</v>
      </c>
      <c r="N20" s="21">
        <f>N7+N16</f>
        <v>100</v>
      </c>
      <c r="O20" s="21">
        <f>O7+O16</f>
        <v>50</v>
      </c>
      <c r="P20" s="21"/>
      <c r="Q20" s="89"/>
    </row>
    <row r="21" spans="1:18" x14ac:dyDescent="0.2">
      <c r="A21" s="136"/>
      <c r="B21" s="135"/>
      <c r="C21" s="135"/>
      <c r="D21" s="135"/>
      <c r="E21" s="137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</row>
    <row r="22" spans="1:18" x14ac:dyDescent="0.2">
      <c r="A22" s="136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</row>
    <row r="23" spans="1:18" s="2" customFormat="1" ht="12.75" customHeight="1" x14ac:dyDescent="0.2">
      <c r="A23" s="152" t="s">
        <v>87</v>
      </c>
      <c r="B23" s="152"/>
      <c r="C23" s="152"/>
      <c r="D23" s="152"/>
      <c r="E23" s="138"/>
      <c r="F23" s="138"/>
      <c r="G23" s="138"/>
      <c r="H23" s="138"/>
      <c r="I23" s="138"/>
      <c r="J23" s="138"/>
      <c r="K23" s="138"/>
      <c r="L23" s="138"/>
      <c r="M23" s="138"/>
      <c r="N23" s="151" t="s">
        <v>0</v>
      </c>
      <c r="O23" s="151"/>
      <c r="P23" s="151"/>
      <c r="Q23" s="151"/>
    </row>
    <row r="24" spans="1:18" ht="48.75" customHeight="1" x14ac:dyDescent="0.2">
      <c r="A24" s="134" t="s">
        <v>62</v>
      </c>
      <c r="B24" s="134" t="s">
        <v>67</v>
      </c>
      <c r="C24" s="134" t="s">
        <v>2</v>
      </c>
      <c r="D24" s="38" t="s">
        <v>85</v>
      </c>
      <c r="E24" s="38" t="s">
        <v>110</v>
      </c>
      <c r="F24" s="38" t="s">
        <v>79</v>
      </c>
      <c r="G24" s="38" t="s">
        <v>110</v>
      </c>
      <c r="H24" s="59" t="s">
        <v>84</v>
      </c>
      <c r="I24" s="38" t="s">
        <v>110</v>
      </c>
      <c r="J24" s="38" t="s">
        <v>80</v>
      </c>
      <c r="K24" s="38" t="s">
        <v>110</v>
      </c>
      <c r="L24" s="38" t="s">
        <v>81</v>
      </c>
      <c r="M24" s="38" t="s">
        <v>110</v>
      </c>
      <c r="N24" s="134" t="s">
        <v>82</v>
      </c>
      <c r="O24" s="38" t="s">
        <v>110</v>
      </c>
      <c r="P24" s="134" t="s">
        <v>83</v>
      </c>
      <c r="Q24" s="38" t="s">
        <v>110</v>
      </c>
      <c r="R24" s="1" t="s">
        <v>69</v>
      </c>
    </row>
    <row r="25" spans="1:18" ht="12" customHeight="1" x14ac:dyDescent="0.2">
      <c r="A25" s="134">
        <v>1</v>
      </c>
      <c r="B25" s="134">
        <v>2</v>
      </c>
      <c r="C25" s="134">
        <v>3</v>
      </c>
      <c r="D25" s="134">
        <v>4</v>
      </c>
      <c r="E25" s="134">
        <v>5</v>
      </c>
      <c r="F25" s="134">
        <v>6</v>
      </c>
      <c r="G25" s="134">
        <v>7</v>
      </c>
      <c r="H25" s="134">
        <v>8</v>
      </c>
      <c r="I25" s="134">
        <v>9</v>
      </c>
      <c r="J25" s="134">
        <v>10</v>
      </c>
      <c r="K25" s="134">
        <v>11</v>
      </c>
      <c r="L25" s="134">
        <v>12</v>
      </c>
      <c r="M25" s="134">
        <v>13</v>
      </c>
      <c r="N25" s="134">
        <v>14</v>
      </c>
      <c r="O25" s="134">
        <v>15</v>
      </c>
      <c r="P25" s="134">
        <v>16</v>
      </c>
      <c r="Q25" s="84">
        <v>17</v>
      </c>
    </row>
    <row r="26" spans="1:18" x14ac:dyDescent="0.2">
      <c r="A26" s="33" t="s">
        <v>12</v>
      </c>
      <c r="B26" s="26">
        <v>400000</v>
      </c>
      <c r="C26" s="26" t="s">
        <v>13</v>
      </c>
      <c r="D26" s="55">
        <f>SUM(D27:D70)</f>
        <v>749659</v>
      </c>
      <c r="E26" s="55">
        <f>G26+I26+K26+O26</f>
        <v>523511</v>
      </c>
      <c r="F26" s="55">
        <f>SUM(F27:F70)</f>
        <v>462177</v>
      </c>
      <c r="G26" s="55">
        <f>SUM(G27:G69)</f>
        <v>329656</v>
      </c>
      <c r="H26" s="55">
        <f>SUM(H27:H69)</f>
        <v>178129</v>
      </c>
      <c r="I26" s="55">
        <f>SUM(I27:I69)</f>
        <v>124505</v>
      </c>
      <c r="J26" s="55">
        <f>SUM(J27:J70)</f>
        <v>109254</v>
      </c>
      <c r="K26" s="55">
        <f>SUM(K27:K69)</f>
        <v>69300</v>
      </c>
      <c r="L26" s="55">
        <f t="shared" ref="L26" si="6">SUM(L27:L70)</f>
        <v>0</v>
      </c>
      <c r="M26" s="55">
        <f>SUM(M27:M69)</f>
        <v>0</v>
      </c>
      <c r="N26" s="55">
        <f>SUM(N61)</f>
        <v>100</v>
      </c>
      <c r="O26" s="55">
        <v>50</v>
      </c>
      <c r="P26" s="55"/>
      <c r="Q26" s="91"/>
      <c r="R26" s="3" t="s">
        <v>69</v>
      </c>
    </row>
    <row r="27" spans="1:18" x14ac:dyDescent="0.2">
      <c r="A27" s="34">
        <v>1</v>
      </c>
      <c r="B27" s="9">
        <v>411100</v>
      </c>
      <c r="C27" s="10" t="s">
        <v>14</v>
      </c>
      <c r="D27" s="55">
        <f>F27+H27+J27+L27+N27</f>
        <v>405615</v>
      </c>
      <c r="E27" s="55">
        <f t="shared" ref="E27:E80" si="7">G27+I27+K27+M27+O27</f>
        <v>305528</v>
      </c>
      <c r="F27" s="49">
        <v>258576</v>
      </c>
      <c r="G27" s="49">
        <v>191811</v>
      </c>
      <c r="H27" s="49">
        <v>107476</v>
      </c>
      <c r="I27" s="49">
        <v>83712</v>
      </c>
      <c r="J27" s="49">
        <v>39563</v>
      </c>
      <c r="K27" s="49">
        <v>30005</v>
      </c>
      <c r="L27" s="49"/>
      <c r="M27" s="49"/>
      <c r="N27" s="52"/>
      <c r="O27" s="52"/>
      <c r="P27" s="52"/>
      <c r="Q27" s="92"/>
      <c r="R27" s="3" t="s">
        <v>69</v>
      </c>
    </row>
    <row r="28" spans="1:18" ht="12.75" customHeight="1" x14ac:dyDescent="0.2">
      <c r="A28" s="34">
        <f>A27+1</f>
        <v>2</v>
      </c>
      <c r="B28" s="9">
        <v>412100</v>
      </c>
      <c r="C28" s="10" t="s">
        <v>15</v>
      </c>
      <c r="D28" s="55">
        <f t="shared" ref="D28:D80" si="8">F28+H28+J28+L28+N28</f>
        <v>40682</v>
      </c>
      <c r="E28" s="55">
        <f t="shared" si="7"/>
        <v>30609</v>
      </c>
      <c r="F28" s="49">
        <v>25858</v>
      </c>
      <c r="G28" s="49">
        <v>19159</v>
      </c>
      <c r="H28" s="49">
        <v>10748</v>
      </c>
      <c r="I28" s="49">
        <v>8393</v>
      </c>
      <c r="J28" s="49">
        <v>4076</v>
      </c>
      <c r="K28" s="49">
        <v>3057</v>
      </c>
      <c r="L28" s="49"/>
      <c r="M28" s="49"/>
      <c r="N28" s="52"/>
      <c r="O28" s="52"/>
      <c r="P28" s="52"/>
      <c r="Q28" s="92"/>
      <c r="R28" s="3"/>
    </row>
    <row r="29" spans="1:18" x14ac:dyDescent="0.2">
      <c r="A29" s="34">
        <f t="shared" ref="A29:A40" si="9">A28+1</f>
        <v>3</v>
      </c>
      <c r="B29" s="9">
        <v>412200</v>
      </c>
      <c r="C29" s="10" t="s">
        <v>16</v>
      </c>
      <c r="D29" s="55">
        <f t="shared" si="8"/>
        <v>21438</v>
      </c>
      <c r="E29" s="55">
        <f t="shared" si="7"/>
        <v>15763</v>
      </c>
      <c r="F29" s="49">
        <v>13318</v>
      </c>
      <c r="G29" s="49">
        <v>9901</v>
      </c>
      <c r="H29" s="49">
        <v>5535</v>
      </c>
      <c r="I29" s="49">
        <v>4289</v>
      </c>
      <c r="J29" s="49">
        <v>2585</v>
      </c>
      <c r="K29" s="49">
        <v>1573</v>
      </c>
      <c r="L29" s="49"/>
      <c r="M29" s="49"/>
      <c r="N29" s="52"/>
      <c r="O29" s="52"/>
      <c r="P29" s="52"/>
      <c r="Q29" s="92"/>
      <c r="R29" s="3"/>
    </row>
    <row r="30" spans="1:18" x14ac:dyDescent="0.2">
      <c r="A30" s="34">
        <f t="shared" si="9"/>
        <v>4</v>
      </c>
      <c r="B30" s="9">
        <v>413100</v>
      </c>
      <c r="C30" s="10" t="s">
        <v>17</v>
      </c>
      <c r="D30" s="55">
        <f t="shared" si="8"/>
        <v>750</v>
      </c>
      <c r="E30" s="55">
        <f t="shared" si="7"/>
        <v>0</v>
      </c>
      <c r="F30" s="49"/>
      <c r="G30" s="49"/>
      <c r="H30" s="49"/>
      <c r="I30" s="49"/>
      <c r="J30" s="49">
        <v>750</v>
      </c>
      <c r="K30" s="49"/>
      <c r="L30" s="49"/>
      <c r="M30" s="49"/>
      <c r="N30" s="52"/>
      <c r="O30" s="52"/>
      <c r="P30" s="52"/>
      <c r="Q30" s="92"/>
      <c r="R30" s="3"/>
    </row>
    <row r="31" spans="1:18" ht="25.5" x14ac:dyDescent="0.2">
      <c r="A31" s="34">
        <f t="shared" si="9"/>
        <v>5</v>
      </c>
      <c r="B31" s="9">
        <v>414100</v>
      </c>
      <c r="C31" s="10" t="s">
        <v>18</v>
      </c>
      <c r="D31" s="55">
        <f t="shared" si="8"/>
        <v>350</v>
      </c>
      <c r="E31" s="55">
        <f t="shared" si="7"/>
        <v>0</v>
      </c>
      <c r="F31" s="49">
        <v>350</v>
      </c>
      <c r="G31" s="49"/>
      <c r="H31" s="49"/>
      <c r="I31" s="49"/>
      <c r="J31" s="49"/>
      <c r="K31" s="49"/>
      <c r="L31" s="49"/>
      <c r="M31" s="49"/>
      <c r="N31" s="52"/>
      <c r="O31" s="52"/>
      <c r="P31" s="52"/>
      <c r="Q31" s="92"/>
      <c r="R31" s="3"/>
    </row>
    <row r="32" spans="1:18" x14ac:dyDescent="0.2">
      <c r="A32" s="139">
        <f t="shared" si="9"/>
        <v>6</v>
      </c>
      <c r="B32" s="140">
        <v>414300</v>
      </c>
      <c r="C32" s="142" t="s">
        <v>19</v>
      </c>
      <c r="D32" s="91">
        <f t="shared" si="8"/>
        <v>7000</v>
      </c>
      <c r="E32" s="91">
        <f t="shared" si="7"/>
        <v>3562</v>
      </c>
      <c r="F32" s="79">
        <v>5000</v>
      </c>
      <c r="G32" s="79">
        <v>2743</v>
      </c>
      <c r="H32" s="79">
        <v>1600</v>
      </c>
      <c r="I32" s="79">
        <v>389</v>
      </c>
      <c r="J32" s="79">
        <v>400</v>
      </c>
      <c r="K32" s="79">
        <v>430</v>
      </c>
      <c r="L32" s="49"/>
      <c r="M32" s="49"/>
      <c r="N32" s="52"/>
      <c r="O32" s="52"/>
      <c r="P32" s="52"/>
      <c r="Q32" s="92"/>
      <c r="R32" s="3"/>
    </row>
    <row r="33" spans="1:24" ht="26.25" customHeight="1" x14ac:dyDescent="0.2">
      <c r="A33" s="139">
        <f t="shared" si="9"/>
        <v>7</v>
      </c>
      <c r="B33" s="140">
        <v>414400</v>
      </c>
      <c r="C33" s="141" t="s">
        <v>20</v>
      </c>
      <c r="D33" s="91">
        <f t="shared" si="8"/>
        <v>1270</v>
      </c>
      <c r="E33" s="91">
        <f>G33+I33+K33</f>
        <v>810</v>
      </c>
      <c r="F33" s="79">
        <v>500</v>
      </c>
      <c r="G33" s="79">
        <v>228</v>
      </c>
      <c r="H33" s="79">
        <v>500</v>
      </c>
      <c r="I33" s="79">
        <v>486</v>
      </c>
      <c r="J33" s="79">
        <v>270</v>
      </c>
      <c r="K33" s="79">
        <v>96</v>
      </c>
      <c r="L33" s="49"/>
      <c r="M33" s="49"/>
      <c r="N33" s="52"/>
      <c r="O33" s="52"/>
      <c r="P33" s="52"/>
      <c r="Q33" s="92"/>
      <c r="R33" s="3"/>
    </row>
    <row r="34" spans="1:24" x14ac:dyDescent="0.2">
      <c r="A34" s="34">
        <f t="shared" si="9"/>
        <v>8</v>
      </c>
      <c r="B34" s="9">
        <v>415100</v>
      </c>
      <c r="C34" s="10" t="s">
        <v>21</v>
      </c>
      <c r="D34" s="55">
        <f t="shared" si="8"/>
        <v>14669</v>
      </c>
      <c r="E34" s="55">
        <f t="shared" si="7"/>
        <v>11547</v>
      </c>
      <c r="F34" s="79">
        <v>8940</v>
      </c>
      <c r="G34" s="79">
        <v>6926</v>
      </c>
      <c r="H34" s="49">
        <v>4000</v>
      </c>
      <c r="I34" s="49">
        <v>3249</v>
      </c>
      <c r="J34" s="49">
        <v>1729</v>
      </c>
      <c r="K34" s="49">
        <v>1372</v>
      </c>
      <c r="L34" s="49"/>
      <c r="M34" s="49"/>
      <c r="N34" s="52"/>
      <c r="O34" s="52"/>
      <c r="P34" s="52"/>
      <c r="Q34" s="93"/>
      <c r="R34" s="3"/>
    </row>
    <row r="35" spans="1:24" ht="12.75" customHeight="1" x14ac:dyDescent="0.2">
      <c r="A35" s="34">
        <f t="shared" si="9"/>
        <v>9</v>
      </c>
      <c r="B35" s="9">
        <v>416100</v>
      </c>
      <c r="C35" s="13" t="s">
        <v>22</v>
      </c>
      <c r="D35" s="55">
        <f t="shared" si="8"/>
        <v>8800</v>
      </c>
      <c r="E35" s="55">
        <f t="shared" si="7"/>
        <v>6051</v>
      </c>
      <c r="F35" s="49">
        <v>6800</v>
      </c>
      <c r="G35" s="49">
        <v>5434</v>
      </c>
      <c r="H35" s="49">
        <v>1000</v>
      </c>
      <c r="I35" s="49">
        <v>284</v>
      </c>
      <c r="J35" s="49">
        <v>1000</v>
      </c>
      <c r="K35" s="49">
        <v>333</v>
      </c>
      <c r="L35" s="49"/>
      <c r="M35" s="49"/>
      <c r="N35" s="52"/>
      <c r="O35" s="52"/>
      <c r="P35" s="52"/>
      <c r="Q35" s="92"/>
      <c r="R35" s="3"/>
    </row>
    <row r="36" spans="1:24" ht="13.5" customHeight="1" x14ac:dyDescent="0.2">
      <c r="A36" s="34">
        <f t="shared" si="9"/>
        <v>10</v>
      </c>
      <c r="B36" s="9">
        <v>421100</v>
      </c>
      <c r="C36" s="10" t="s">
        <v>23</v>
      </c>
      <c r="D36" s="55">
        <f t="shared" si="8"/>
        <v>1250</v>
      </c>
      <c r="E36" s="55">
        <f t="shared" si="7"/>
        <v>1072</v>
      </c>
      <c r="F36" s="49">
        <v>105</v>
      </c>
      <c r="G36" s="49">
        <v>128</v>
      </c>
      <c r="H36" s="49">
        <v>524</v>
      </c>
      <c r="I36" s="49">
        <v>364</v>
      </c>
      <c r="J36" s="49">
        <v>621</v>
      </c>
      <c r="K36" s="49">
        <v>580</v>
      </c>
      <c r="L36" s="49"/>
      <c r="M36" s="49"/>
      <c r="N36" s="52"/>
      <c r="O36" s="52"/>
      <c r="P36" s="52"/>
      <c r="Q36" s="92"/>
      <c r="R36" s="3"/>
      <c r="T36" s="62" t="s">
        <v>69</v>
      </c>
    </row>
    <row r="37" spans="1:24" x14ac:dyDescent="0.2">
      <c r="A37" s="34">
        <f t="shared" si="9"/>
        <v>11</v>
      </c>
      <c r="B37" s="9">
        <v>421200</v>
      </c>
      <c r="C37" s="10" t="s">
        <v>24</v>
      </c>
      <c r="D37" s="55">
        <f t="shared" si="8"/>
        <v>60133</v>
      </c>
      <c r="E37" s="55">
        <f t="shared" si="7"/>
        <v>24005</v>
      </c>
      <c r="F37" s="50">
        <v>34924</v>
      </c>
      <c r="G37" s="50">
        <v>14308</v>
      </c>
      <c r="H37" s="50">
        <v>14907</v>
      </c>
      <c r="I37" s="50">
        <v>5248</v>
      </c>
      <c r="J37" s="50">
        <v>10302</v>
      </c>
      <c r="K37" s="50">
        <v>4449</v>
      </c>
      <c r="L37" s="50"/>
      <c r="M37" s="50"/>
      <c r="N37" s="53"/>
      <c r="O37" s="53"/>
      <c r="P37" s="53"/>
      <c r="Q37" s="92"/>
      <c r="R37" s="3"/>
      <c r="T37" s="62"/>
    </row>
    <row r="38" spans="1:24" x14ac:dyDescent="0.2">
      <c r="A38" s="34">
        <f t="shared" si="9"/>
        <v>12</v>
      </c>
      <c r="B38" s="9">
        <v>421300</v>
      </c>
      <c r="C38" s="10" t="s">
        <v>25</v>
      </c>
      <c r="D38" s="55">
        <f t="shared" si="8"/>
        <v>17832</v>
      </c>
      <c r="E38" s="55">
        <f t="shared" si="7"/>
        <v>11683</v>
      </c>
      <c r="F38" s="79">
        <v>4472</v>
      </c>
      <c r="G38" s="79">
        <v>3890</v>
      </c>
      <c r="H38" s="79">
        <v>6393</v>
      </c>
      <c r="I38" s="79">
        <v>3759</v>
      </c>
      <c r="J38" s="79">
        <v>6967</v>
      </c>
      <c r="K38" s="79">
        <v>4034</v>
      </c>
      <c r="L38" s="49"/>
      <c r="M38" s="49"/>
      <c r="N38" s="52"/>
      <c r="O38" s="52"/>
      <c r="P38" s="52"/>
      <c r="Q38" s="93"/>
      <c r="R38" s="3"/>
    </row>
    <row r="39" spans="1:24" x14ac:dyDescent="0.2">
      <c r="A39" s="34">
        <f t="shared" si="9"/>
        <v>13</v>
      </c>
      <c r="B39" s="9">
        <v>421400</v>
      </c>
      <c r="C39" s="10" t="s">
        <v>26</v>
      </c>
      <c r="D39" s="55">
        <f t="shared" si="8"/>
        <v>1933</v>
      </c>
      <c r="E39" s="55">
        <f>G39+I39+K39</f>
        <v>1171</v>
      </c>
      <c r="F39" s="79">
        <v>482</v>
      </c>
      <c r="G39" s="79">
        <v>320</v>
      </c>
      <c r="H39" s="79">
        <v>1183</v>
      </c>
      <c r="I39" s="79">
        <v>751</v>
      </c>
      <c r="J39" s="79">
        <v>268</v>
      </c>
      <c r="K39" s="79">
        <v>100</v>
      </c>
      <c r="L39" s="49"/>
      <c r="M39" s="49"/>
      <c r="N39" s="52"/>
      <c r="O39" s="52"/>
      <c r="P39" s="52"/>
      <c r="Q39" s="93"/>
      <c r="R39" s="3"/>
    </row>
    <row r="40" spans="1:24" x14ac:dyDescent="0.2">
      <c r="A40" s="34">
        <f t="shared" si="9"/>
        <v>14</v>
      </c>
      <c r="B40" s="9">
        <v>421500</v>
      </c>
      <c r="C40" s="10" t="s">
        <v>27</v>
      </c>
      <c r="D40" s="55">
        <f t="shared" si="8"/>
        <v>6994</v>
      </c>
      <c r="E40" s="55">
        <f t="shared" si="7"/>
        <v>4719</v>
      </c>
      <c r="F40" s="82">
        <v>2387</v>
      </c>
      <c r="G40" s="82">
        <v>1139</v>
      </c>
      <c r="H40" s="82">
        <v>1854</v>
      </c>
      <c r="I40" s="82">
        <v>2088</v>
      </c>
      <c r="J40" s="82">
        <v>2753</v>
      </c>
      <c r="K40" s="82">
        <v>1492</v>
      </c>
      <c r="L40" s="50"/>
      <c r="M40" s="50"/>
      <c r="N40" s="52"/>
      <c r="O40" s="52"/>
      <c r="P40" s="52"/>
      <c r="Q40" s="92"/>
      <c r="R40" s="3"/>
    </row>
    <row r="41" spans="1:24" x14ac:dyDescent="0.2">
      <c r="A41" s="34">
        <v>15</v>
      </c>
      <c r="B41" s="9">
        <v>421600</v>
      </c>
      <c r="C41" s="10" t="s">
        <v>92</v>
      </c>
      <c r="D41" s="55">
        <f t="shared" si="8"/>
        <v>0</v>
      </c>
      <c r="E41" s="55">
        <f t="shared" si="7"/>
        <v>0</v>
      </c>
      <c r="F41" s="82"/>
      <c r="G41" s="82"/>
      <c r="H41" s="82"/>
      <c r="I41" s="82"/>
      <c r="J41" s="82"/>
      <c r="K41" s="82"/>
      <c r="L41" s="50"/>
      <c r="M41" s="50"/>
      <c r="N41" s="52"/>
      <c r="O41" s="52"/>
      <c r="P41" s="52"/>
      <c r="Q41" s="92"/>
      <c r="R41" s="3"/>
    </row>
    <row r="42" spans="1:24" x14ac:dyDescent="0.2">
      <c r="A42" s="34">
        <v>16</v>
      </c>
      <c r="B42" s="9">
        <v>421900</v>
      </c>
      <c r="C42" s="10" t="s">
        <v>28</v>
      </c>
      <c r="D42" s="55">
        <f t="shared" si="8"/>
        <v>539</v>
      </c>
      <c r="E42" s="55">
        <f t="shared" si="7"/>
        <v>217</v>
      </c>
      <c r="F42" s="79"/>
      <c r="G42" s="79"/>
      <c r="H42" s="79"/>
      <c r="I42" s="79"/>
      <c r="J42" s="79">
        <v>539</v>
      </c>
      <c r="K42" s="79">
        <v>217</v>
      </c>
      <c r="L42" s="49"/>
      <c r="M42" s="49"/>
      <c r="N42" s="52"/>
      <c r="O42" s="52"/>
      <c r="P42" s="52"/>
      <c r="Q42" s="92"/>
      <c r="R42" s="3"/>
    </row>
    <row r="43" spans="1:24" ht="12.75" customHeight="1" x14ac:dyDescent="0.2">
      <c r="A43" s="34">
        <v>17</v>
      </c>
      <c r="B43" s="9">
        <v>422100</v>
      </c>
      <c r="C43" s="10" t="s">
        <v>29</v>
      </c>
      <c r="D43" s="55">
        <f t="shared" si="8"/>
        <v>1662</v>
      </c>
      <c r="E43" s="55">
        <f t="shared" si="7"/>
        <v>629</v>
      </c>
      <c r="F43" s="83"/>
      <c r="G43" s="83"/>
      <c r="H43" s="83"/>
      <c r="I43" s="83"/>
      <c r="J43" s="83">
        <v>1662</v>
      </c>
      <c r="K43" s="83">
        <v>629</v>
      </c>
      <c r="L43" s="51"/>
      <c r="M43" s="51"/>
      <c r="N43" s="51"/>
      <c r="O43" s="51"/>
      <c r="P43" s="51"/>
      <c r="Q43" s="92"/>
      <c r="R43" s="3"/>
    </row>
    <row r="44" spans="1:24" ht="12.75" customHeight="1" x14ac:dyDescent="0.2">
      <c r="A44" s="34">
        <v>18</v>
      </c>
      <c r="B44" s="9">
        <v>422200</v>
      </c>
      <c r="C44" s="10" t="s">
        <v>30</v>
      </c>
      <c r="D44" s="55">
        <f t="shared" si="8"/>
        <v>100</v>
      </c>
      <c r="E44" s="55">
        <f t="shared" si="7"/>
        <v>57</v>
      </c>
      <c r="F44" s="83"/>
      <c r="G44" s="83"/>
      <c r="H44" s="83"/>
      <c r="I44" s="83"/>
      <c r="J44" s="83">
        <v>100</v>
      </c>
      <c r="K44" s="83">
        <v>57</v>
      </c>
      <c r="L44" s="51"/>
      <c r="M44" s="51"/>
      <c r="N44" s="54"/>
      <c r="O44" s="54"/>
      <c r="P44" s="54"/>
      <c r="Q44" s="92"/>
      <c r="R44" s="3"/>
    </row>
    <row r="45" spans="1:24" ht="12.75" customHeight="1" x14ac:dyDescent="0.2">
      <c r="A45" s="34">
        <v>19</v>
      </c>
      <c r="B45" s="9">
        <v>422900</v>
      </c>
      <c r="C45" s="10" t="s">
        <v>93</v>
      </c>
      <c r="D45" s="55">
        <f t="shared" si="8"/>
        <v>1200</v>
      </c>
      <c r="E45" s="55">
        <f t="shared" si="7"/>
        <v>475</v>
      </c>
      <c r="F45" s="83"/>
      <c r="G45" s="83"/>
      <c r="H45" s="83"/>
      <c r="I45" s="83"/>
      <c r="J45" s="83">
        <v>1200</v>
      </c>
      <c r="K45" s="83">
        <v>475</v>
      </c>
      <c r="L45" s="51"/>
      <c r="M45" s="51"/>
      <c r="N45" s="54"/>
      <c r="O45" s="54"/>
      <c r="P45" s="54"/>
      <c r="Q45" s="92"/>
      <c r="R45" s="3"/>
    </row>
    <row r="46" spans="1:24" x14ac:dyDescent="0.2">
      <c r="A46" s="34">
        <v>20</v>
      </c>
      <c r="B46" s="9">
        <v>423200</v>
      </c>
      <c r="C46" s="10" t="s">
        <v>31</v>
      </c>
      <c r="D46" s="55">
        <f t="shared" si="8"/>
        <v>3256</v>
      </c>
      <c r="E46" s="55">
        <f t="shared" si="7"/>
        <v>2386</v>
      </c>
      <c r="F46" s="79">
        <v>1571</v>
      </c>
      <c r="G46" s="79">
        <v>1271</v>
      </c>
      <c r="H46" s="79">
        <v>1343</v>
      </c>
      <c r="I46" s="79">
        <v>851</v>
      </c>
      <c r="J46" s="79">
        <v>342</v>
      </c>
      <c r="K46" s="79">
        <v>264</v>
      </c>
      <c r="L46" s="49"/>
      <c r="M46" s="49"/>
      <c r="N46" s="52"/>
      <c r="O46" s="52"/>
      <c r="P46" s="52"/>
      <c r="Q46" s="93"/>
      <c r="R46" s="3"/>
    </row>
    <row r="47" spans="1:24" ht="12.75" customHeight="1" x14ac:dyDescent="0.2">
      <c r="A47" s="139">
        <v>21</v>
      </c>
      <c r="B47" s="140">
        <v>423300</v>
      </c>
      <c r="C47" s="142" t="s">
        <v>32</v>
      </c>
      <c r="D47" s="91">
        <f t="shared" si="8"/>
        <v>2300</v>
      </c>
      <c r="E47" s="91">
        <f t="shared" si="7"/>
        <v>1697</v>
      </c>
      <c r="F47" s="79">
        <v>1100</v>
      </c>
      <c r="G47" s="79">
        <v>817</v>
      </c>
      <c r="H47" s="79"/>
      <c r="I47" s="79"/>
      <c r="J47" s="79">
        <v>1200</v>
      </c>
      <c r="K47" s="79">
        <v>880</v>
      </c>
      <c r="L47" s="49"/>
      <c r="M47" s="49"/>
      <c r="N47" s="52"/>
      <c r="O47" s="52"/>
      <c r="P47" s="52"/>
      <c r="Q47" s="93"/>
      <c r="R47" s="3"/>
    </row>
    <row r="48" spans="1:24" x14ac:dyDescent="0.2">
      <c r="A48" s="34">
        <v>22</v>
      </c>
      <c r="B48" s="9">
        <v>423400</v>
      </c>
      <c r="C48" s="10" t="s">
        <v>33</v>
      </c>
      <c r="D48" s="55">
        <f t="shared" si="8"/>
        <v>1400</v>
      </c>
      <c r="E48" s="55">
        <f t="shared" si="7"/>
        <v>625</v>
      </c>
      <c r="F48" s="82">
        <v>200</v>
      </c>
      <c r="G48" s="82">
        <v>140</v>
      </c>
      <c r="H48" s="82">
        <v>600</v>
      </c>
      <c r="I48" s="82">
        <v>300</v>
      </c>
      <c r="J48" s="82">
        <v>600</v>
      </c>
      <c r="K48" s="82">
        <v>185</v>
      </c>
      <c r="L48" s="50"/>
      <c r="M48" s="50"/>
      <c r="N48" s="52"/>
      <c r="O48" s="52"/>
      <c r="P48" s="52"/>
      <c r="Q48" s="93"/>
      <c r="R48" s="132"/>
      <c r="S48" s="132"/>
      <c r="T48" s="132"/>
      <c r="U48" s="132"/>
      <c r="V48" s="132"/>
      <c r="W48" s="132"/>
      <c r="X48" s="132"/>
    </row>
    <row r="49" spans="1:48" x14ac:dyDescent="0.2">
      <c r="A49" s="34">
        <v>23</v>
      </c>
      <c r="B49" s="15">
        <v>423500</v>
      </c>
      <c r="C49" s="16" t="s">
        <v>34</v>
      </c>
      <c r="D49" s="55">
        <f t="shared" si="8"/>
        <v>7440</v>
      </c>
      <c r="E49" s="55">
        <f t="shared" si="7"/>
        <v>5611</v>
      </c>
      <c r="F49" s="82"/>
      <c r="G49" s="82"/>
      <c r="H49" s="82"/>
      <c r="I49" s="82"/>
      <c r="J49" s="79">
        <v>7440</v>
      </c>
      <c r="K49" s="79">
        <v>5611</v>
      </c>
      <c r="L49" s="50"/>
      <c r="M49" s="50"/>
      <c r="N49" s="52"/>
      <c r="O49" s="52"/>
      <c r="P49" s="52"/>
      <c r="Q49" s="93"/>
      <c r="R49" s="130"/>
      <c r="S49" s="130"/>
      <c r="T49" s="130"/>
      <c r="U49" s="130"/>
      <c r="V49" s="130"/>
    </row>
    <row r="50" spans="1:48" x14ac:dyDescent="0.2">
      <c r="A50" s="34">
        <v>24</v>
      </c>
      <c r="B50" s="9">
        <v>423700</v>
      </c>
      <c r="C50" s="10" t="s">
        <v>35</v>
      </c>
      <c r="D50" s="55">
        <f t="shared" si="8"/>
        <v>2639</v>
      </c>
      <c r="E50" s="55">
        <f t="shared" si="7"/>
        <v>875</v>
      </c>
      <c r="F50" s="79"/>
      <c r="G50" s="79"/>
      <c r="H50" s="79"/>
      <c r="I50" s="79"/>
      <c r="J50" s="79">
        <v>2639</v>
      </c>
      <c r="K50" s="79">
        <v>875</v>
      </c>
      <c r="L50" s="49"/>
      <c r="M50" s="49"/>
      <c r="N50" s="52"/>
      <c r="O50" s="52"/>
      <c r="P50" s="52"/>
      <c r="Q50" s="93"/>
      <c r="R50" s="3"/>
    </row>
    <row r="51" spans="1:48" x14ac:dyDescent="0.2">
      <c r="A51" s="34">
        <v>25</v>
      </c>
      <c r="B51" s="9">
        <v>423900</v>
      </c>
      <c r="C51" s="13" t="s">
        <v>57</v>
      </c>
      <c r="D51" s="55">
        <f t="shared" si="8"/>
        <v>1608</v>
      </c>
      <c r="E51" s="55">
        <f t="shared" si="7"/>
        <v>1099</v>
      </c>
      <c r="F51" s="79"/>
      <c r="G51" s="79"/>
      <c r="H51" s="79"/>
      <c r="I51" s="79"/>
      <c r="J51" s="79">
        <v>1608</v>
      </c>
      <c r="K51" s="79">
        <v>1099</v>
      </c>
      <c r="L51" s="49"/>
      <c r="M51" s="49"/>
      <c r="N51" s="52"/>
      <c r="O51" s="52"/>
      <c r="P51" s="52"/>
      <c r="Q51" s="93"/>
      <c r="R51" s="3"/>
    </row>
    <row r="52" spans="1:48" x14ac:dyDescent="0.2">
      <c r="A52" s="34">
        <v>26</v>
      </c>
      <c r="B52" s="9">
        <v>424300</v>
      </c>
      <c r="C52" s="10" t="s">
        <v>36</v>
      </c>
      <c r="D52" s="55">
        <f t="shared" si="8"/>
        <v>6320</v>
      </c>
      <c r="E52" s="55">
        <f t="shared" si="7"/>
        <v>4333</v>
      </c>
      <c r="F52" s="79">
        <v>1420</v>
      </c>
      <c r="G52" s="79">
        <v>901</v>
      </c>
      <c r="H52" s="79">
        <v>300</v>
      </c>
      <c r="I52" s="79">
        <v>253</v>
      </c>
      <c r="J52" s="79">
        <v>4600</v>
      </c>
      <c r="K52" s="79">
        <v>3179</v>
      </c>
      <c r="L52" s="49"/>
      <c r="M52" s="49"/>
      <c r="N52" s="52"/>
      <c r="O52" s="52"/>
      <c r="P52" s="52"/>
      <c r="Q52" s="93"/>
      <c r="R52" s="3"/>
    </row>
    <row r="53" spans="1:48" x14ac:dyDescent="0.2">
      <c r="A53" s="34">
        <v>27</v>
      </c>
      <c r="B53" s="15">
        <v>424900</v>
      </c>
      <c r="C53" s="16" t="s">
        <v>37</v>
      </c>
      <c r="D53" s="55">
        <f t="shared" si="8"/>
        <v>1500</v>
      </c>
      <c r="E53" s="55">
        <f t="shared" si="7"/>
        <v>221</v>
      </c>
      <c r="F53" s="82"/>
      <c r="G53" s="82"/>
      <c r="H53" s="82"/>
      <c r="I53" s="82"/>
      <c r="J53" s="82">
        <v>1500</v>
      </c>
      <c r="K53" s="82">
        <v>221</v>
      </c>
      <c r="L53" s="50"/>
      <c r="M53" s="50"/>
      <c r="N53" s="53"/>
      <c r="O53" s="53"/>
      <c r="P53" s="53"/>
      <c r="Q53" s="93"/>
      <c r="R53" s="8"/>
      <c r="S53" s="8"/>
      <c r="T53" s="8"/>
      <c r="U53" s="8"/>
      <c r="V53" s="8"/>
    </row>
    <row r="54" spans="1:48" ht="12.75" customHeight="1" x14ac:dyDescent="0.2">
      <c r="A54" s="34">
        <v>28</v>
      </c>
      <c r="B54" s="15">
        <v>425100</v>
      </c>
      <c r="C54" s="10" t="s">
        <v>38</v>
      </c>
      <c r="D54" s="55">
        <v>2558</v>
      </c>
      <c r="E54" s="55">
        <f t="shared" si="7"/>
        <v>1247</v>
      </c>
      <c r="F54" s="82">
        <v>1486</v>
      </c>
      <c r="G54" s="82">
        <v>695</v>
      </c>
      <c r="H54" s="82">
        <v>527</v>
      </c>
      <c r="I54" s="82">
        <v>480</v>
      </c>
      <c r="J54" s="82">
        <v>546</v>
      </c>
      <c r="K54" s="82">
        <v>72</v>
      </c>
      <c r="L54" s="50"/>
      <c r="M54" s="50"/>
      <c r="N54" s="53"/>
      <c r="O54" s="53"/>
      <c r="P54" s="53"/>
      <c r="Q54" s="93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  <c r="AP54" s="132"/>
      <c r="AQ54" s="132"/>
      <c r="AR54" s="132"/>
      <c r="AS54" s="132"/>
      <c r="AT54" s="132"/>
      <c r="AU54" s="132"/>
      <c r="AV54" s="132"/>
    </row>
    <row r="55" spans="1:48" x14ac:dyDescent="0.2">
      <c r="A55" s="34">
        <v>29</v>
      </c>
      <c r="B55" s="9">
        <v>425200</v>
      </c>
      <c r="C55" s="10" t="s">
        <v>39</v>
      </c>
      <c r="D55" s="55">
        <f t="shared" si="8"/>
        <v>4645</v>
      </c>
      <c r="E55" s="55">
        <f t="shared" si="7"/>
        <v>2574</v>
      </c>
      <c r="F55" s="79">
        <v>1500</v>
      </c>
      <c r="G55" s="79">
        <v>1072</v>
      </c>
      <c r="H55" s="79">
        <v>1400</v>
      </c>
      <c r="I55" s="79">
        <v>502</v>
      </c>
      <c r="J55" s="79">
        <v>1745</v>
      </c>
      <c r="K55" s="79">
        <v>1000</v>
      </c>
      <c r="L55" s="49"/>
      <c r="M55" s="49"/>
      <c r="N55" s="52"/>
      <c r="O55" s="52"/>
      <c r="P55" s="52"/>
      <c r="Q55" s="93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</row>
    <row r="56" spans="1:48" x14ac:dyDescent="0.2">
      <c r="A56" s="34">
        <v>30</v>
      </c>
      <c r="B56" s="9">
        <v>426100</v>
      </c>
      <c r="C56" s="10" t="s">
        <v>40</v>
      </c>
      <c r="D56" s="55">
        <f t="shared" si="8"/>
        <v>2700</v>
      </c>
      <c r="E56" s="55">
        <f t="shared" si="7"/>
        <v>887</v>
      </c>
      <c r="F56" s="79">
        <v>1000</v>
      </c>
      <c r="G56" s="79">
        <v>551</v>
      </c>
      <c r="H56" s="79">
        <v>700</v>
      </c>
      <c r="I56" s="79">
        <v>142</v>
      </c>
      <c r="J56" s="79">
        <v>1000</v>
      </c>
      <c r="K56" s="79">
        <v>194</v>
      </c>
      <c r="L56" s="49"/>
      <c r="M56" s="49"/>
      <c r="N56" s="52"/>
      <c r="O56" s="52"/>
      <c r="P56" s="52"/>
      <c r="Q56" s="92"/>
      <c r="R56" s="3"/>
    </row>
    <row r="57" spans="1:48" ht="25.5" x14ac:dyDescent="0.2">
      <c r="A57" s="34">
        <v>31</v>
      </c>
      <c r="B57" s="9">
        <v>426300</v>
      </c>
      <c r="C57" s="10" t="s">
        <v>41</v>
      </c>
      <c r="D57" s="55">
        <f t="shared" si="8"/>
        <v>500</v>
      </c>
      <c r="E57" s="55">
        <f t="shared" si="7"/>
        <v>311</v>
      </c>
      <c r="F57" s="79"/>
      <c r="G57" s="79"/>
      <c r="H57" s="79"/>
      <c r="I57" s="79"/>
      <c r="J57" s="79">
        <v>500</v>
      </c>
      <c r="K57" s="79">
        <v>311</v>
      </c>
      <c r="L57" s="49"/>
      <c r="M57" s="49"/>
      <c r="N57" s="52"/>
      <c r="O57" s="52"/>
      <c r="P57" s="52"/>
      <c r="Q57" s="92"/>
      <c r="R57" s="3"/>
    </row>
    <row r="58" spans="1:48" x14ac:dyDescent="0.2">
      <c r="A58" s="139">
        <v>32</v>
      </c>
      <c r="B58" s="140">
        <v>426400</v>
      </c>
      <c r="C58" s="142" t="s">
        <v>42</v>
      </c>
      <c r="D58" s="91">
        <f t="shared" si="8"/>
        <v>2437</v>
      </c>
      <c r="E58" s="91">
        <f t="shared" si="7"/>
        <v>1299</v>
      </c>
      <c r="F58" s="79">
        <v>660</v>
      </c>
      <c r="G58" s="79">
        <v>653</v>
      </c>
      <c r="H58" s="79">
        <v>477</v>
      </c>
      <c r="I58" s="79">
        <v>273</v>
      </c>
      <c r="J58" s="79">
        <v>1300</v>
      </c>
      <c r="K58" s="79">
        <v>373</v>
      </c>
      <c r="L58" s="49"/>
      <c r="M58" s="49"/>
      <c r="N58" s="52"/>
      <c r="O58" s="52"/>
      <c r="P58" s="52"/>
      <c r="Q58" s="92"/>
      <c r="R58" s="3"/>
    </row>
    <row r="59" spans="1:48" x14ac:dyDescent="0.2">
      <c r="A59" s="139">
        <v>33</v>
      </c>
      <c r="B59" s="140">
        <v>426500</v>
      </c>
      <c r="C59" s="141" t="s">
        <v>71</v>
      </c>
      <c r="D59" s="91">
        <f t="shared" si="8"/>
        <v>680</v>
      </c>
      <c r="E59" s="91">
        <f t="shared" si="7"/>
        <v>335</v>
      </c>
      <c r="F59" s="79">
        <v>600</v>
      </c>
      <c r="G59" s="79">
        <v>312</v>
      </c>
      <c r="H59" s="79">
        <v>70</v>
      </c>
      <c r="I59" s="79">
        <v>18</v>
      </c>
      <c r="J59" s="79">
        <v>10</v>
      </c>
      <c r="K59" s="79">
        <v>5</v>
      </c>
      <c r="L59" s="49"/>
      <c r="M59" s="49"/>
      <c r="N59" s="52"/>
      <c r="O59" s="52"/>
      <c r="P59" s="52"/>
      <c r="Q59" s="93"/>
      <c r="R59" s="3"/>
    </row>
    <row r="60" spans="1:48" x14ac:dyDescent="0.2">
      <c r="A60" s="34">
        <v>34</v>
      </c>
      <c r="B60" s="9">
        <v>426700</v>
      </c>
      <c r="C60" s="10" t="s">
        <v>43</v>
      </c>
      <c r="D60" s="55">
        <f t="shared" si="8"/>
        <v>65600</v>
      </c>
      <c r="E60" s="55">
        <f t="shared" si="7"/>
        <v>52453</v>
      </c>
      <c r="F60" s="82">
        <v>60000</v>
      </c>
      <c r="G60" s="82">
        <v>48653</v>
      </c>
      <c r="H60" s="82">
        <v>5000</v>
      </c>
      <c r="I60" s="82">
        <v>3612</v>
      </c>
      <c r="J60" s="82">
        <v>600</v>
      </c>
      <c r="K60" s="82">
        <v>188</v>
      </c>
      <c r="L60" s="50"/>
      <c r="M60" s="50"/>
      <c r="N60" s="53"/>
      <c r="O60" s="53"/>
      <c r="P60" s="53"/>
      <c r="Q60" s="93"/>
      <c r="R60" s="130"/>
      <c r="S60" s="130"/>
      <c r="T60" s="130"/>
      <c r="U60" s="130"/>
    </row>
    <row r="61" spans="1:48" ht="24" customHeight="1" x14ac:dyDescent="0.2">
      <c r="A61" s="34">
        <v>35</v>
      </c>
      <c r="B61" s="9">
        <v>426800</v>
      </c>
      <c r="C61" s="10" t="s">
        <v>44</v>
      </c>
      <c r="D61" s="55">
        <f t="shared" si="8"/>
        <v>40999</v>
      </c>
      <c r="E61" s="55">
        <f t="shared" si="7"/>
        <v>22134</v>
      </c>
      <c r="F61" s="79">
        <v>24513</v>
      </c>
      <c r="G61" s="79">
        <v>14204</v>
      </c>
      <c r="H61" s="79">
        <v>9982</v>
      </c>
      <c r="I61" s="79">
        <v>3617</v>
      </c>
      <c r="J61" s="79">
        <v>6404</v>
      </c>
      <c r="K61" s="79">
        <v>4263</v>
      </c>
      <c r="L61" s="49">
        <v>0</v>
      </c>
      <c r="M61" s="49"/>
      <c r="N61" s="52">
        <v>100</v>
      </c>
      <c r="O61" s="52">
        <v>50</v>
      </c>
      <c r="P61" s="52"/>
      <c r="Q61" s="93"/>
      <c r="R61" s="130"/>
      <c r="S61" s="130"/>
    </row>
    <row r="62" spans="1:48" ht="16.5" customHeight="1" x14ac:dyDescent="0.2">
      <c r="A62" s="34">
        <v>36</v>
      </c>
      <c r="B62" s="9">
        <v>426900</v>
      </c>
      <c r="C62" s="10" t="s">
        <v>45</v>
      </c>
      <c r="D62" s="55">
        <f t="shared" si="8"/>
        <v>7405</v>
      </c>
      <c r="E62" s="55">
        <f t="shared" si="7"/>
        <v>5043</v>
      </c>
      <c r="F62" s="79">
        <v>4405</v>
      </c>
      <c r="G62" s="79">
        <v>2633</v>
      </c>
      <c r="H62" s="79">
        <v>2000</v>
      </c>
      <c r="I62" s="79">
        <v>1434</v>
      </c>
      <c r="J62" s="79">
        <v>1000</v>
      </c>
      <c r="K62" s="79">
        <v>976</v>
      </c>
      <c r="L62" s="49"/>
      <c r="M62" s="49"/>
      <c r="N62" s="52"/>
      <c r="O62" s="52"/>
      <c r="P62" s="52"/>
      <c r="Q62" s="93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</row>
    <row r="63" spans="1:48" ht="22.5" customHeight="1" x14ac:dyDescent="0.2">
      <c r="A63" s="34">
        <v>37</v>
      </c>
      <c r="B63" s="9">
        <v>441300</v>
      </c>
      <c r="C63" s="10" t="s">
        <v>72</v>
      </c>
      <c r="D63" s="55">
        <f t="shared" si="8"/>
        <v>15</v>
      </c>
      <c r="E63" s="55">
        <f t="shared" si="7"/>
        <v>0</v>
      </c>
      <c r="F63" s="79"/>
      <c r="G63" s="79"/>
      <c r="H63" s="79"/>
      <c r="I63" s="79"/>
      <c r="J63" s="79">
        <v>15</v>
      </c>
      <c r="K63" s="79"/>
      <c r="L63" s="49"/>
      <c r="M63" s="49"/>
      <c r="N63" s="52"/>
      <c r="O63" s="52"/>
      <c r="P63" s="52"/>
      <c r="Q63" s="92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</row>
    <row r="64" spans="1:48" x14ac:dyDescent="0.2">
      <c r="A64" s="34">
        <v>38</v>
      </c>
      <c r="B64" s="9">
        <v>444200</v>
      </c>
      <c r="C64" s="13" t="s">
        <v>65</v>
      </c>
      <c r="D64" s="55">
        <f t="shared" si="8"/>
        <v>100</v>
      </c>
      <c r="E64" s="55">
        <f t="shared" si="7"/>
        <v>24</v>
      </c>
      <c r="F64" s="79"/>
      <c r="G64" s="79"/>
      <c r="H64" s="79"/>
      <c r="I64" s="79"/>
      <c r="J64" s="79">
        <v>100</v>
      </c>
      <c r="K64" s="79">
        <v>24</v>
      </c>
      <c r="L64" s="49"/>
      <c r="M64" s="49"/>
      <c r="N64" s="52"/>
      <c r="O64" s="52"/>
      <c r="P64" s="52"/>
      <c r="Q64" s="92"/>
      <c r="R64" s="3"/>
    </row>
    <row r="65" spans="1:23" x14ac:dyDescent="0.2">
      <c r="A65" s="139">
        <v>39</v>
      </c>
      <c r="B65" s="140">
        <v>465100</v>
      </c>
      <c r="C65" s="142" t="s">
        <v>73</v>
      </c>
      <c r="D65" s="91">
        <f t="shared" si="8"/>
        <v>2000</v>
      </c>
      <c r="E65" s="91">
        <f t="shared" si="7"/>
        <v>1761</v>
      </c>
      <c r="F65" s="79">
        <v>2000</v>
      </c>
      <c r="G65" s="79">
        <v>1761</v>
      </c>
      <c r="H65" s="79"/>
      <c r="I65" s="79"/>
      <c r="J65" s="79"/>
      <c r="K65" s="79"/>
      <c r="L65" s="49"/>
      <c r="M65" s="49"/>
      <c r="N65" s="52"/>
      <c r="O65" s="52"/>
      <c r="P65" s="52"/>
      <c r="Q65" s="92"/>
      <c r="R65" s="3"/>
    </row>
    <row r="66" spans="1:23" x14ac:dyDescent="0.2">
      <c r="A66" s="139">
        <v>40</v>
      </c>
      <c r="B66" s="140">
        <v>482100</v>
      </c>
      <c r="C66" s="142" t="s">
        <v>46</v>
      </c>
      <c r="D66" s="91">
        <f t="shared" si="8"/>
        <v>70</v>
      </c>
      <c r="E66" s="91">
        <f t="shared" si="7"/>
        <v>52</v>
      </c>
      <c r="F66" s="79">
        <v>10</v>
      </c>
      <c r="G66" s="79">
        <v>6</v>
      </c>
      <c r="H66" s="79">
        <v>10</v>
      </c>
      <c r="I66" s="79">
        <v>11</v>
      </c>
      <c r="J66" s="79">
        <v>50</v>
      </c>
      <c r="K66" s="79">
        <v>35</v>
      </c>
      <c r="L66" s="49"/>
      <c r="M66" s="49"/>
      <c r="N66" s="52"/>
      <c r="O66" s="52"/>
      <c r="P66" s="52"/>
      <c r="Q66" s="92"/>
      <c r="R66" s="3"/>
    </row>
    <row r="67" spans="1:23" x14ac:dyDescent="0.2">
      <c r="A67" s="34">
        <v>41</v>
      </c>
      <c r="B67" s="9">
        <v>482200</v>
      </c>
      <c r="C67" s="10" t="s">
        <v>47</v>
      </c>
      <c r="D67" s="55">
        <f t="shared" si="8"/>
        <v>150</v>
      </c>
      <c r="E67" s="55">
        <f t="shared" si="7"/>
        <v>66</v>
      </c>
      <c r="F67" s="79"/>
      <c r="G67" s="79"/>
      <c r="H67" s="79"/>
      <c r="I67" s="79"/>
      <c r="J67" s="79">
        <v>150</v>
      </c>
      <c r="K67" s="79">
        <v>66</v>
      </c>
      <c r="L67" s="49"/>
      <c r="M67" s="49"/>
      <c r="N67" s="52"/>
      <c r="O67" s="52"/>
      <c r="P67" s="52"/>
      <c r="Q67" s="92"/>
      <c r="R67" s="3"/>
    </row>
    <row r="68" spans="1:23" x14ac:dyDescent="0.2">
      <c r="A68" s="34">
        <v>42</v>
      </c>
      <c r="B68" s="9">
        <v>482300</v>
      </c>
      <c r="C68" s="13" t="s">
        <v>48</v>
      </c>
      <c r="D68" s="55">
        <f t="shared" si="8"/>
        <v>0</v>
      </c>
      <c r="E68" s="55">
        <f t="shared" si="7"/>
        <v>0</v>
      </c>
      <c r="F68" s="79"/>
      <c r="G68" s="79"/>
      <c r="H68" s="79"/>
      <c r="I68" s="79"/>
      <c r="J68" s="79"/>
      <c r="K68" s="79"/>
      <c r="L68" s="49"/>
      <c r="M68" s="49"/>
      <c r="N68" s="52"/>
      <c r="O68" s="52"/>
      <c r="P68" s="52"/>
      <c r="Q68" s="92"/>
      <c r="R68" s="3"/>
    </row>
    <row r="69" spans="1:23" ht="12.75" customHeight="1" x14ac:dyDescent="0.2">
      <c r="A69" s="34">
        <v>43</v>
      </c>
      <c r="B69" s="9">
        <v>483100</v>
      </c>
      <c r="C69" s="10" t="s">
        <v>49</v>
      </c>
      <c r="D69" s="55">
        <f t="shared" si="8"/>
        <v>1000</v>
      </c>
      <c r="E69" s="55">
        <f t="shared" si="7"/>
        <v>580</v>
      </c>
      <c r="F69" s="79"/>
      <c r="G69" s="79"/>
      <c r="H69" s="79"/>
      <c r="I69" s="79"/>
      <c r="J69" s="79">
        <v>1000</v>
      </c>
      <c r="K69" s="79">
        <v>580</v>
      </c>
      <c r="L69" s="79"/>
      <c r="M69" s="79"/>
      <c r="N69" s="126"/>
      <c r="O69" s="52"/>
      <c r="P69" s="52"/>
      <c r="Q69" s="93"/>
      <c r="R69" s="3"/>
    </row>
    <row r="70" spans="1:23" ht="25.5" customHeight="1" x14ac:dyDescent="0.2">
      <c r="A70" s="34">
        <v>44</v>
      </c>
      <c r="B70" s="9">
        <v>485100</v>
      </c>
      <c r="C70" s="13" t="s">
        <v>63</v>
      </c>
      <c r="D70" s="55">
        <f t="shared" si="8"/>
        <v>120</v>
      </c>
      <c r="E70" s="55">
        <f t="shared" si="7"/>
        <v>0</v>
      </c>
      <c r="F70" s="79"/>
      <c r="G70" s="79"/>
      <c r="H70" s="79"/>
      <c r="I70" s="79"/>
      <c r="J70" s="79">
        <v>120</v>
      </c>
      <c r="K70" s="79"/>
      <c r="L70" s="79"/>
      <c r="M70" s="79"/>
      <c r="N70" s="126"/>
      <c r="O70" s="52"/>
      <c r="P70" s="52"/>
      <c r="Q70" s="92"/>
      <c r="R70" s="3"/>
    </row>
    <row r="71" spans="1:23" ht="14.25" customHeight="1" x14ac:dyDescent="0.2">
      <c r="A71" s="33" t="s">
        <v>50</v>
      </c>
      <c r="B71" s="26">
        <v>500000</v>
      </c>
      <c r="C71" s="27" t="s">
        <v>51</v>
      </c>
      <c r="D71" s="55">
        <f t="shared" si="8"/>
        <v>10942</v>
      </c>
      <c r="E71" s="55">
        <f t="shared" si="7"/>
        <v>6513</v>
      </c>
      <c r="F71" s="80"/>
      <c r="G71" s="80"/>
      <c r="H71" s="80">
        <f t="shared" ref="H71:N71" si="10">SUM(H72:H80)</f>
        <v>0</v>
      </c>
      <c r="I71" s="80"/>
      <c r="J71" s="80">
        <f>SUM(J72:J80)</f>
        <v>10942</v>
      </c>
      <c r="K71" s="80">
        <f>SUM(K72:K80)</f>
        <v>6513</v>
      </c>
      <c r="L71" s="80">
        <f t="shared" si="10"/>
        <v>0</v>
      </c>
      <c r="M71" s="80"/>
      <c r="N71" s="80">
        <f t="shared" si="10"/>
        <v>0</v>
      </c>
      <c r="O71" s="28"/>
      <c r="P71" s="28"/>
      <c r="Q71" s="91"/>
      <c r="R71" s="3"/>
    </row>
    <row r="72" spans="1:23" x14ac:dyDescent="0.2">
      <c r="A72" s="36">
        <v>1</v>
      </c>
      <c r="B72" s="15">
        <v>511300</v>
      </c>
      <c r="C72" s="16" t="s">
        <v>66</v>
      </c>
      <c r="D72" s="55">
        <f t="shared" si="8"/>
        <v>2600</v>
      </c>
      <c r="E72" s="55">
        <f t="shared" si="7"/>
        <v>2053</v>
      </c>
      <c r="F72" s="81"/>
      <c r="G72" s="81"/>
      <c r="H72" s="81"/>
      <c r="I72" s="81"/>
      <c r="J72" s="81">
        <v>2600</v>
      </c>
      <c r="K72" s="81">
        <v>2053</v>
      </c>
      <c r="L72" s="81"/>
      <c r="M72" s="81"/>
      <c r="N72" s="127"/>
      <c r="O72" s="17"/>
      <c r="P72" s="17"/>
      <c r="Q72" s="92"/>
      <c r="R72" s="3"/>
    </row>
    <row r="73" spans="1:23" x14ac:dyDescent="0.2">
      <c r="A73" s="36">
        <v>2</v>
      </c>
      <c r="B73" s="15">
        <v>511400</v>
      </c>
      <c r="C73" s="16" t="s">
        <v>52</v>
      </c>
      <c r="D73" s="55">
        <f t="shared" si="8"/>
        <v>0</v>
      </c>
      <c r="E73" s="55">
        <f t="shared" si="7"/>
        <v>0</v>
      </c>
      <c r="F73" s="81"/>
      <c r="G73" s="81"/>
      <c r="H73" s="81"/>
      <c r="I73" s="81"/>
      <c r="J73" s="81"/>
      <c r="K73" s="81"/>
      <c r="L73" s="81"/>
      <c r="M73" s="81"/>
      <c r="N73" s="127"/>
      <c r="O73" s="17"/>
      <c r="P73" s="17"/>
      <c r="Q73" s="92"/>
      <c r="R73" s="3"/>
    </row>
    <row r="74" spans="1:23" x14ac:dyDescent="0.2">
      <c r="A74" s="34">
        <v>3</v>
      </c>
      <c r="B74" s="9">
        <v>512200</v>
      </c>
      <c r="C74" s="10" t="s">
        <v>53</v>
      </c>
      <c r="D74" s="55">
        <f t="shared" si="8"/>
        <v>3500</v>
      </c>
      <c r="E74" s="55">
        <f t="shared" si="7"/>
        <v>2274</v>
      </c>
      <c r="F74" s="81"/>
      <c r="G74" s="81"/>
      <c r="H74" s="81"/>
      <c r="I74" s="81"/>
      <c r="J74" s="81">
        <v>3500</v>
      </c>
      <c r="K74" s="81">
        <v>2274</v>
      </c>
      <c r="L74" s="81"/>
      <c r="M74" s="81"/>
      <c r="N74" s="127"/>
      <c r="O74" s="17"/>
      <c r="P74" s="17"/>
      <c r="Q74" s="93"/>
      <c r="R74" s="133"/>
      <c r="S74" s="133"/>
      <c r="T74" s="133"/>
      <c r="U74" s="133"/>
      <c r="V74" s="133"/>
    </row>
    <row r="75" spans="1:23" x14ac:dyDescent="0.2">
      <c r="A75" s="34">
        <v>4</v>
      </c>
      <c r="B75" s="9">
        <v>512400</v>
      </c>
      <c r="C75" s="10" t="s">
        <v>54</v>
      </c>
      <c r="D75" s="55">
        <f t="shared" si="8"/>
        <v>0</v>
      </c>
      <c r="E75" s="55">
        <f t="shared" si="7"/>
        <v>0</v>
      </c>
      <c r="F75" s="78"/>
      <c r="G75" s="78"/>
      <c r="H75" s="78"/>
      <c r="I75" s="78"/>
      <c r="J75" s="78"/>
      <c r="K75" s="78"/>
      <c r="L75" s="78"/>
      <c r="M75" s="78"/>
      <c r="N75" s="128"/>
      <c r="O75" s="11"/>
      <c r="P75" s="11"/>
      <c r="Q75" s="93"/>
      <c r="R75" s="3"/>
    </row>
    <row r="76" spans="1:23" x14ac:dyDescent="0.2">
      <c r="A76" s="36">
        <v>5</v>
      </c>
      <c r="B76" s="15">
        <v>512500</v>
      </c>
      <c r="C76" s="16" t="s">
        <v>55</v>
      </c>
      <c r="D76" s="55">
        <f t="shared" si="8"/>
        <v>1500</v>
      </c>
      <c r="E76" s="55">
        <f t="shared" si="7"/>
        <v>693</v>
      </c>
      <c r="F76" s="81"/>
      <c r="G76" s="81"/>
      <c r="H76" s="81"/>
      <c r="I76" s="81"/>
      <c r="J76" s="81">
        <v>1500</v>
      </c>
      <c r="K76" s="81">
        <v>693</v>
      </c>
      <c r="L76" s="81"/>
      <c r="M76" s="81"/>
      <c r="N76" s="127"/>
      <c r="O76" s="17"/>
      <c r="P76" s="17"/>
      <c r="Q76" s="93"/>
      <c r="R76" s="130"/>
      <c r="S76" s="130"/>
      <c r="T76" s="130"/>
      <c r="U76" s="130"/>
      <c r="V76" s="130"/>
    </row>
    <row r="77" spans="1:23" ht="25.5" x14ac:dyDescent="0.2">
      <c r="A77" s="36">
        <v>6</v>
      </c>
      <c r="B77" s="15">
        <v>512900</v>
      </c>
      <c r="C77" s="16" t="s">
        <v>60</v>
      </c>
      <c r="D77" s="55">
        <f t="shared" si="8"/>
        <v>1500</v>
      </c>
      <c r="E77" s="55">
        <f t="shared" si="7"/>
        <v>183</v>
      </c>
      <c r="F77" s="81"/>
      <c r="G77" s="81"/>
      <c r="H77" s="81"/>
      <c r="I77" s="81"/>
      <c r="J77" s="81">
        <v>1500</v>
      </c>
      <c r="K77" s="81">
        <v>183</v>
      </c>
      <c r="L77" s="81"/>
      <c r="M77" s="81"/>
      <c r="N77" s="127"/>
      <c r="O77" s="17"/>
      <c r="P77" s="17"/>
      <c r="Q77" s="93"/>
      <c r="R77" s="132"/>
      <c r="S77" s="132"/>
      <c r="T77" s="132"/>
      <c r="U77" s="132"/>
      <c r="V77" s="132"/>
      <c r="W77" s="132"/>
    </row>
    <row r="78" spans="1:23" x14ac:dyDescent="0.2">
      <c r="A78" s="36">
        <v>7</v>
      </c>
      <c r="B78" s="15">
        <v>513100</v>
      </c>
      <c r="C78" s="16" t="s">
        <v>74</v>
      </c>
      <c r="D78" s="55">
        <f t="shared" si="8"/>
        <v>0</v>
      </c>
      <c r="E78" s="55">
        <f t="shared" si="7"/>
        <v>0</v>
      </c>
      <c r="F78" s="81"/>
      <c r="G78" s="81"/>
      <c r="H78" s="81"/>
      <c r="I78" s="81"/>
      <c r="J78" s="81"/>
      <c r="K78" s="81"/>
      <c r="L78" s="81"/>
      <c r="M78" s="81"/>
      <c r="N78" s="127">
        <v>0</v>
      </c>
      <c r="O78" s="17"/>
      <c r="P78" s="17"/>
      <c r="Q78" s="93"/>
      <c r="R78" s="57"/>
      <c r="S78" s="57"/>
      <c r="T78" s="57"/>
      <c r="U78" s="57"/>
      <c r="V78" s="57"/>
      <c r="W78" s="57"/>
    </row>
    <row r="79" spans="1:23" x14ac:dyDescent="0.2">
      <c r="A79" s="34">
        <v>8</v>
      </c>
      <c r="B79" s="9">
        <v>515100</v>
      </c>
      <c r="C79" s="10" t="s">
        <v>56</v>
      </c>
      <c r="D79" s="55">
        <f t="shared" si="8"/>
        <v>142</v>
      </c>
      <c r="E79" s="55">
        <f t="shared" si="7"/>
        <v>141</v>
      </c>
      <c r="F79" s="78"/>
      <c r="G79" s="78"/>
      <c r="H79" s="78"/>
      <c r="I79" s="78"/>
      <c r="J79" s="78">
        <v>142</v>
      </c>
      <c r="K79" s="78">
        <v>141</v>
      </c>
      <c r="L79" s="78"/>
      <c r="M79" s="78"/>
      <c r="N79" s="128"/>
      <c r="O79" s="11"/>
      <c r="P79" s="11"/>
      <c r="Q79" s="93"/>
      <c r="R79" s="3"/>
    </row>
    <row r="80" spans="1:23" x14ac:dyDescent="0.2">
      <c r="A80" s="34">
        <v>9</v>
      </c>
      <c r="B80" s="9">
        <v>523100</v>
      </c>
      <c r="C80" s="13" t="s">
        <v>59</v>
      </c>
      <c r="D80" s="55">
        <f t="shared" si="8"/>
        <v>1700</v>
      </c>
      <c r="E80" s="55">
        <f t="shared" si="7"/>
        <v>1169</v>
      </c>
      <c r="F80" s="78"/>
      <c r="G80" s="78"/>
      <c r="H80" s="78"/>
      <c r="I80" s="78"/>
      <c r="J80" s="78">
        <v>1700</v>
      </c>
      <c r="K80" s="78">
        <v>1169</v>
      </c>
      <c r="L80" s="78"/>
      <c r="M80" s="78"/>
      <c r="N80" s="128"/>
      <c r="O80" s="11"/>
      <c r="P80" s="11"/>
      <c r="Q80" s="93"/>
      <c r="R80" s="3"/>
    </row>
    <row r="81" spans="1:18" ht="14.25" customHeight="1" x14ac:dyDescent="0.2">
      <c r="A81" s="35"/>
      <c r="B81" s="9"/>
      <c r="C81" s="29" t="s">
        <v>64</v>
      </c>
      <c r="D81" s="14">
        <f>D71+D26</f>
        <v>760601</v>
      </c>
      <c r="E81" s="55">
        <f>E71+E26</f>
        <v>530024</v>
      </c>
      <c r="F81" s="14">
        <f t="shared" ref="F81:L81" si="11">F71+F26</f>
        <v>462177</v>
      </c>
      <c r="G81" s="14">
        <f>G26</f>
        <v>329656</v>
      </c>
      <c r="H81" s="14">
        <f t="shared" si="11"/>
        <v>178129</v>
      </c>
      <c r="I81" s="14">
        <f>I26</f>
        <v>124505</v>
      </c>
      <c r="J81" s="14">
        <f>J71+J26</f>
        <v>120196</v>
      </c>
      <c r="K81" s="14">
        <f>K71+K26</f>
        <v>75813</v>
      </c>
      <c r="L81" s="14">
        <f t="shared" si="11"/>
        <v>0</v>
      </c>
      <c r="M81" s="14"/>
      <c r="N81" s="14">
        <v>100</v>
      </c>
      <c r="O81" s="14"/>
      <c r="P81" s="14"/>
      <c r="Q81" s="89">
        <f>Q71+Q26</f>
        <v>0</v>
      </c>
      <c r="R81" s="3"/>
    </row>
    <row r="82" spans="1:18" x14ac:dyDescent="0.2">
      <c r="A82" s="4"/>
      <c r="B82" s="5"/>
      <c r="C82" s="6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3"/>
    </row>
    <row r="83" spans="1:18" ht="42.75" customHeight="1" x14ac:dyDescent="0.2">
      <c r="A83" s="155" t="s">
        <v>103</v>
      </c>
      <c r="B83" s="156"/>
      <c r="C83" s="157"/>
      <c r="D83" s="71" t="s">
        <v>104</v>
      </c>
      <c r="E83" s="71" t="s">
        <v>111</v>
      </c>
      <c r="F83" s="65" t="s">
        <v>79</v>
      </c>
      <c r="G83" s="71" t="s">
        <v>111</v>
      </c>
      <c r="H83" s="66" t="s">
        <v>84</v>
      </c>
      <c r="I83" s="71" t="s">
        <v>111</v>
      </c>
      <c r="J83" s="65" t="s">
        <v>80</v>
      </c>
      <c r="K83" s="71" t="s">
        <v>111</v>
      </c>
      <c r="L83" s="65" t="s">
        <v>81</v>
      </c>
      <c r="M83" s="71" t="s">
        <v>111</v>
      </c>
      <c r="N83" s="64" t="s">
        <v>82</v>
      </c>
      <c r="O83" s="71" t="s">
        <v>111</v>
      </c>
      <c r="P83" s="73" t="s">
        <v>83</v>
      </c>
      <c r="Q83" s="71" t="s">
        <v>111</v>
      </c>
    </row>
    <row r="84" spans="1:18" ht="27" customHeight="1" x14ac:dyDescent="0.2">
      <c r="A84" s="158"/>
      <c r="B84" s="159"/>
      <c r="C84" s="160"/>
      <c r="D84" s="72">
        <f>H84+J84</f>
        <v>128468</v>
      </c>
      <c r="E84" s="72">
        <f>I84+K84+M84</f>
        <v>135212</v>
      </c>
      <c r="F84" s="68">
        <v>0</v>
      </c>
      <c r="G84" s="68"/>
      <c r="H84" s="68">
        <v>113312</v>
      </c>
      <c r="I84" s="68">
        <v>100022</v>
      </c>
      <c r="J84" s="68">
        <v>15156</v>
      </c>
      <c r="K84" s="68">
        <v>35083</v>
      </c>
      <c r="L84" s="67"/>
      <c r="M84" s="67">
        <v>107</v>
      </c>
      <c r="N84" s="69"/>
      <c r="O84" s="69"/>
      <c r="P84" s="69"/>
      <c r="Q84" s="94"/>
    </row>
    <row r="85" spans="1:18" x14ac:dyDescent="0.2">
      <c r="A85" s="39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1"/>
      <c r="O85" s="41"/>
      <c r="P85" s="41"/>
      <c r="Q85" s="41"/>
    </row>
    <row r="86" spans="1:18" x14ac:dyDescent="0.2">
      <c r="A86" s="42" t="s">
        <v>76</v>
      </c>
      <c r="B86" s="43"/>
      <c r="C86" s="43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1"/>
      <c r="O86" s="41"/>
      <c r="P86" s="41"/>
      <c r="Q86" s="41"/>
    </row>
    <row r="87" spans="1:18" x14ac:dyDescent="0.2">
      <c r="A87" s="41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154" t="s">
        <v>0</v>
      </c>
      <c r="O87" s="154"/>
      <c r="P87" s="154"/>
      <c r="Q87" s="154"/>
    </row>
    <row r="88" spans="1:18" ht="40.5" customHeight="1" x14ac:dyDescent="0.2">
      <c r="A88" s="144" t="s">
        <v>1</v>
      </c>
      <c r="B88" s="144"/>
      <c r="C88" s="37" t="s">
        <v>2</v>
      </c>
      <c r="D88" s="38" t="s">
        <v>85</v>
      </c>
      <c r="E88" s="38" t="s">
        <v>110</v>
      </c>
      <c r="F88" s="38" t="s">
        <v>79</v>
      </c>
      <c r="G88" s="38" t="s">
        <v>110</v>
      </c>
      <c r="H88" s="59" t="s">
        <v>84</v>
      </c>
      <c r="I88" s="38" t="s">
        <v>110</v>
      </c>
      <c r="J88" s="38" t="s">
        <v>80</v>
      </c>
      <c r="K88" s="38" t="s">
        <v>110</v>
      </c>
      <c r="L88" s="38" t="s">
        <v>81</v>
      </c>
      <c r="M88" s="38" t="s">
        <v>110</v>
      </c>
      <c r="N88" s="124" t="s">
        <v>82</v>
      </c>
      <c r="O88" s="38" t="s">
        <v>110</v>
      </c>
      <c r="P88" s="124" t="s">
        <v>83</v>
      </c>
      <c r="Q88" s="38" t="s">
        <v>110</v>
      </c>
    </row>
    <row r="89" spans="1:18" x14ac:dyDescent="0.2">
      <c r="A89" s="144">
        <v>1</v>
      </c>
      <c r="B89" s="144"/>
      <c r="C89" s="46" t="s">
        <v>77</v>
      </c>
      <c r="D89" s="44">
        <f>F89+H89+J89+N89</f>
        <v>705065</v>
      </c>
      <c r="E89" s="44">
        <f>G89+I89+K89+M89+O89</f>
        <v>537043</v>
      </c>
      <c r="F89" s="44">
        <v>458879</v>
      </c>
      <c r="G89" s="44">
        <v>330435</v>
      </c>
      <c r="H89" s="44">
        <v>141025</v>
      </c>
      <c r="I89" s="44">
        <v>110436</v>
      </c>
      <c r="J89" s="44">
        <v>105061</v>
      </c>
      <c r="K89" s="44">
        <v>96015</v>
      </c>
      <c r="L89" s="44">
        <f>L20</f>
        <v>0</v>
      </c>
      <c r="M89" s="44">
        <v>107</v>
      </c>
      <c r="N89" s="45">
        <v>100</v>
      </c>
      <c r="O89" s="45">
        <v>50</v>
      </c>
      <c r="P89" s="45"/>
      <c r="Q89" s="90"/>
      <c r="R89" s="70"/>
    </row>
    <row r="90" spans="1:18" x14ac:dyDescent="0.2">
      <c r="A90" s="144">
        <v>2</v>
      </c>
      <c r="B90" s="144"/>
      <c r="C90" s="47" t="s">
        <v>78</v>
      </c>
      <c r="D90" s="44">
        <f>F90+H90+J90+N90</f>
        <v>760601</v>
      </c>
      <c r="E90" s="44">
        <f>G90+I90+K90+O90</f>
        <v>530024</v>
      </c>
      <c r="F90" s="44">
        <v>462176</v>
      </c>
      <c r="G90" s="44">
        <v>329656</v>
      </c>
      <c r="H90" s="44">
        <v>178129</v>
      </c>
      <c r="I90" s="44">
        <v>124505</v>
      </c>
      <c r="J90" s="44">
        <v>120196</v>
      </c>
      <c r="K90" s="44">
        <v>75813</v>
      </c>
      <c r="L90" s="44">
        <f>L81</f>
        <v>0</v>
      </c>
      <c r="M90" s="44"/>
      <c r="N90" s="44">
        <v>100</v>
      </c>
      <c r="O90" s="44">
        <v>50</v>
      </c>
      <c r="P90" s="44"/>
      <c r="Q90" s="90"/>
      <c r="R90" s="70"/>
    </row>
    <row r="91" spans="1:18" x14ac:dyDescent="0.2">
      <c r="A91" s="161">
        <v>3</v>
      </c>
      <c r="B91" s="161"/>
      <c r="C91" s="60" t="s">
        <v>68</v>
      </c>
      <c r="D91" s="61">
        <f>D89-D90</f>
        <v>-55536</v>
      </c>
      <c r="E91" s="61">
        <f t="shared" ref="E91:L91" si="12">E89-E90</f>
        <v>7019</v>
      </c>
      <c r="F91" s="61">
        <f t="shared" si="12"/>
        <v>-3297</v>
      </c>
      <c r="G91" s="61">
        <f t="shared" si="12"/>
        <v>779</v>
      </c>
      <c r="H91" s="61">
        <f t="shared" si="12"/>
        <v>-37104</v>
      </c>
      <c r="I91" s="61">
        <f t="shared" si="12"/>
        <v>-14069</v>
      </c>
      <c r="J91" s="61">
        <f t="shared" si="12"/>
        <v>-15135</v>
      </c>
      <c r="K91" s="61">
        <f t="shared" si="12"/>
        <v>20202</v>
      </c>
      <c r="L91" s="61">
        <f t="shared" si="12"/>
        <v>0</v>
      </c>
      <c r="M91" s="61"/>
      <c r="N91" s="61">
        <f>SUM(N89-N90)</f>
        <v>0</v>
      </c>
      <c r="O91" s="61">
        <v>0</v>
      </c>
      <c r="P91" s="61"/>
      <c r="Q91" s="61"/>
    </row>
    <row r="92" spans="1:18" x14ac:dyDescent="0.2">
      <c r="D92" s="70"/>
      <c r="E92" s="70"/>
      <c r="H92" s="70"/>
      <c r="I92" s="70"/>
    </row>
    <row r="93" spans="1:18" ht="15.75" x14ac:dyDescent="0.25">
      <c r="A93" s="75" t="s">
        <v>95</v>
      </c>
      <c r="B93" s="76"/>
      <c r="C93" s="76"/>
      <c r="D93" s="40"/>
      <c r="E93" s="129"/>
      <c r="F93" s="129"/>
      <c r="G93" s="40"/>
      <c r="H93" s="40"/>
      <c r="I93" s="40"/>
      <c r="J93" s="40"/>
      <c r="K93" s="40"/>
      <c r="L93" s="40"/>
      <c r="M93" s="40"/>
      <c r="N93" s="41"/>
      <c r="O93" s="41"/>
      <c r="P93" s="41"/>
      <c r="Q93" s="41"/>
    </row>
    <row r="94" spans="1:18" x14ac:dyDescent="0.2">
      <c r="A94" s="41"/>
      <c r="B94" s="39"/>
      <c r="C94" s="39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154" t="s">
        <v>0</v>
      </c>
      <c r="O94" s="154"/>
      <c r="P94" s="154"/>
      <c r="Q94" s="154"/>
    </row>
    <row r="95" spans="1:18" ht="38.25" x14ac:dyDescent="0.2">
      <c r="A95" s="144" t="s">
        <v>1</v>
      </c>
      <c r="B95" s="144"/>
      <c r="C95" s="63" t="s">
        <v>2</v>
      </c>
      <c r="D95" s="38" t="s">
        <v>85</v>
      </c>
      <c r="E95" s="38" t="s">
        <v>110</v>
      </c>
      <c r="F95" s="38" t="s">
        <v>79</v>
      </c>
      <c r="G95" s="38" t="s">
        <v>110</v>
      </c>
      <c r="H95" s="59" t="s">
        <v>84</v>
      </c>
      <c r="I95" s="38" t="s">
        <v>110</v>
      </c>
      <c r="J95" s="38" t="s">
        <v>80</v>
      </c>
      <c r="K95" s="38" t="s">
        <v>110</v>
      </c>
      <c r="L95" s="38" t="s">
        <v>81</v>
      </c>
      <c r="M95" s="38" t="s">
        <v>110</v>
      </c>
      <c r="N95" s="63" t="s">
        <v>82</v>
      </c>
      <c r="O95" s="38" t="s">
        <v>110</v>
      </c>
      <c r="P95" s="74" t="s">
        <v>83</v>
      </c>
      <c r="Q95" s="38" t="s">
        <v>110</v>
      </c>
    </row>
    <row r="96" spans="1:18" ht="24.75" customHeight="1" x14ac:dyDescent="0.2">
      <c r="A96" s="161">
        <v>1</v>
      </c>
      <c r="B96" s="161"/>
      <c r="C96" s="60" t="s">
        <v>68</v>
      </c>
      <c r="D96" s="61">
        <f>D84+D91</f>
        <v>72932</v>
      </c>
      <c r="E96" s="61">
        <f>G96+I96+K96+M96</f>
        <v>101720</v>
      </c>
      <c r="F96" s="61">
        <v>-3297</v>
      </c>
      <c r="G96" s="61">
        <v>779</v>
      </c>
      <c r="H96" s="61">
        <f>H84+H91</f>
        <v>76208</v>
      </c>
      <c r="I96" s="61">
        <f>I84+I91</f>
        <v>85953</v>
      </c>
      <c r="J96" s="61">
        <f>J84+J91</f>
        <v>21</v>
      </c>
      <c r="K96" s="61">
        <f>K84-K91</f>
        <v>14881</v>
      </c>
      <c r="L96" s="61">
        <v>0</v>
      </c>
      <c r="M96" s="61">
        <v>107</v>
      </c>
      <c r="N96" s="61"/>
      <c r="O96" s="61"/>
      <c r="P96" s="61"/>
      <c r="Q96" s="61"/>
    </row>
    <row r="97" spans="4:11" x14ac:dyDescent="0.2">
      <c r="K97" s="70"/>
    </row>
    <row r="98" spans="4:11" x14ac:dyDescent="0.2">
      <c r="D98" s="70"/>
      <c r="E98" s="70"/>
    </row>
  </sheetData>
  <sheetProtection selectLockedCells="1" selectUnlockedCells="1"/>
  <mergeCells count="14">
    <mergeCell ref="N87:Q87"/>
    <mergeCell ref="A83:C84"/>
    <mergeCell ref="A96:B96"/>
    <mergeCell ref="N94:Q94"/>
    <mergeCell ref="A95:B95"/>
    <mergeCell ref="A91:B91"/>
    <mergeCell ref="A88:B88"/>
    <mergeCell ref="A89:B89"/>
    <mergeCell ref="A90:B90"/>
    <mergeCell ref="C2:G2"/>
    <mergeCell ref="N23:Q23"/>
    <mergeCell ref="A23:D23"/>
    <mergeCell ref="N4:Q4"/>
    <mergeCell ref="B1:H1"/>
  </mergeCells>
  <phoneticPr fontId="3" type="noConversion"/>
  <dataValidations count="1">
    <dataValidation type="whole" allowBlank="1" showErrorMessage="1" errorTitle="Upozorenje" error="Niste uneli korektnu vrednost!_x000a_Ponovite unos." sqref="Q71 Q26 Q7 Q16 N26:P43 Q81:Q82 F46:P82 F26:M45 D7:P20 Q20 D26:E82" xr:uid="{00000000-0002-0000-0100-000000000000}">
      <formula1>0</formula1>
      <formula2>999999999</formula2>
    </dataValidation>
  </dataValidations>
  <pageMargins left="0.25" right="0.25" top="0.75" bottom="0.75" header="0.3" footer="0.3"/>
  <pageSetup paperSize="9" scale="55" orientation="landscape" useFirstPageNumber="1" r:id="rId1"/>
  <headerFooter alignWithMargins="0">
    <oddFooter>&amp;Cstrana&amp;P</oddFooter>
  </headerFooter>
  <rowBreaks count="2" manualBreakCount="2">
    <brk id="22" max="16383" man="1"/>
    <brk id="8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FIN.PLAN % IZVRŠENJA </vt:lpstr>
      <vt:lpstr>IZVRŠENJE PO IZVORIMA FIN.</vt:lpstr>
      <vt:lpstr>'IZVRŠENJE PO IZVORIMA FIN.'!Print_Area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Obracunska 2</dc:creator>
  <cp:lastModifiedBy>Win10</cp:lastModifiedBy>
  <cp:lastPrinted>2024-10-15T12:52:24Z</cp:lastPrinted>
  <dcterms:created xsi:type="dcterms:W3CDTF">2015-03-13T07:56:07Z</dcterms:created>
  <dcterms:modified xsi:type="dcterms:W3CDTF">2024-10-16T15:02:43Z</dcterms:modified>
</cp:coreProperties>
</file>