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Mreza\2025\PLAN RADA IZJZ 2025\IZVRŠENJE PLANA RADA  I-VI-2025\"/>
    </mc:Choice>
  </mc:AlternateContent>
  <xr:revisionPtr revIDLastSave="0" documentId="13_ncr:1_{9D50B1C6-8619-44EA-989C-1A8863871406}" xr6:coauthVersionLast="47" xr6:coauthVersionMax="47" xr10:uidLastSave="{00000000-0000-0000-0000-000000000000}"/>
  <bookViews>
    <workbookView xWindow="-120" yWindow="-120" windowWidth="29040" windowHeight="15720" tabRatio="808" firstSheet="1" activeTab="6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usluge_prema_OS" sheetId="220" r:id="rId9"/>
    <sheet name="Zbirna(Pivot)" sheetId="223" r:id="rId10"/>
    <sheet name="DSG" sheetId="212" r:id="rId11"/>
    <sheet name="Lekovi" sheetId="160" r:id="rId12"/>
    <sheet name="Sanitet.mat" sheetId="162" r:id="rId13"/>
    <sheet name="Reagensi" sheetId="224" r:id="rId14"/>
  </sheets>
  <definedNames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8">#REF!</definedName>
    <definedName name="____W.O.R.K.B.O.O.K..C.O.N.T.E.N.T.S____">#REF!</definedName>
    <definedName name="_xlnm._FilterDatabase" localSheetId="8" hidden="1">usluge_prema_OS!$A$6:$K$371</definedName>
    <definedName name="_xlnm.Print_Area" localSheetId="4">Kadar.nem.!$A$1:$I$23</definedName>
    <definedName name="_xlnm.Print_Area" localSheetId="11">Lekovi!$A$1:$K$36</definedName>
    <definedName name="_xlnm.Print_Area" localSheetId="13">Reagensi!$A$1:$G$10</definedName>
    <definedName name="_xlnm.Print_Area" localSheetId="12">Sanitet.mat!$A$1:$G$11</definedName>
    <definedName name="_xlnm.Print_Titles" localSheetId="3">Kadar.zaj.med.del.!$A:$A</definedName>
    <definedName name="_xlnm.Print_Titles" localSheetId="11">Lekovi!$5:$7</definedName>
  </definedNames>
  <calcPr calcId="191029"/>
  <pivotCaches>
    <pivotCache cacheId="0" r:id="rId15"/>
  </pivotCaches>
</workbook>
</file>

<file path=xl/calcChain.xml><?xml version="1.0" encoding="utf-8"?>
<calcChain xmlns="http://schemas.openxmlformats.org/spreadsheetml/2006/main">
  <c r="H13" i="209" l="1"/>
  <c r="D8" i="224"/>
  <c r="C8" i="224"/>
  <c r="C2" i="224"/>
  <c r="C1" i="224"/>
  <c r="C2" i="162"/>
  <c r="C1" i="162"/>
  <c r="K36" i="160"/>
  <c r="H36" i="160"/>
  <c r="C2" i="160"/>
  <c r="C1" i="160"/>
  <c r="D8" i="212"/>
  <c r="C8" i="212"/>
  <c r="C3" i="212"/>
  <c r="C2" i="212"/>
  <c r="C1" i="212"/>
  <c r="C2" i="223"/>
  <c r="C1" i="223"/>
  <c r="J367" i="220"/>
  <c r="I367" i="220"/>
  <c r="J366" i="220"/>
  <c r="I366" i="220"/>
  <c r="J365" i="220"/>
  <c r="I365" i="220"/>
  <c r="J364" i="220"/>
  <c r="I364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J335" i="220"/>
  <c r="I335" i="220"/>
  <c r="J334" i="220"/>
  <c r="I334" i="220"/>
  <c r="J333" i="220"/>
  <c r="I333" i="220"/>
  <c r="J332" i="220"/>
  <c r="I332" i="220"/>
  <c r="J331" i="220"/>
  <c r="I331" i="220"/>
  <c r="J330" i="220"/>
  <c r="I330" i="220"/>
  <c r="J329" i="220"/>
  <c r="I329" i="220"/>
  <c r="J328" i="220"/>
  <c r="I328" i="220"/>
  <c r="J327" i="220"/>
  <c r="I327" i="220"/>
  <c r="J326" i="220"/>
  <c r="I326" i="220"/>
  <c r="J325" i="220"/>
  <c r="I325" i="220"/>
  <c r="J324" i="220"/>
  <c r="I324" i="220"/>
  <c r="J323" i="220"/>
  <c r="I323" i="220"/>
  <c r="J322" i="220"/>
  <c r="I322" i="220"/>
  <c r="J321" i="220"/>
  <c r="I321" i="220"/>
  <c r="J320" i="220"/>
  <c r="I320" i="220"/>
  <c r="J319" i="220"/>
  <c r="I319" i="220"/>
  <c r="J318" i="220"/>
  <c r="I318" i="220"/>
  <c r="J317" i="220"/>
  <c r="I317" i="220"/>
  <c r="J316" i="220"/>
  <c r="I316" i="220"/>
  <c r="J315" i="220"/>
  <c r="I315" i="220"/>
  <c r="J314" i="220"/>
  <c r="I314" i="220"/>
  <c r="J313" i="220"/>
  <c r="I313" i="220"/>
  <c r="J312" i="220"/>
  <c r="I312" i="220"/>
  <c r="J311" i="220"/>
  <c r="I311" i="220"/>
  <c r="J310" i="220"/>
  <c r="I310" i="220"/>
  <c r="J309" i="220"/>
  <c r="I309" i="220"/>
  <c r="J308" i="220"/>
  <c r="I308" i="220"/>
  <c r="J307" i="220"/>
  <c r="I307" i="220"/>
  <c r="J306" i="220"/>
  <c r="I306" i="220"/>
  <c r="J305" i="220"/>
  <c r="I305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J293" i="220"/>
  <c r="I293" i="220"/>
  <c r="H293" i="220"/>
  <c r="G293" i="220"/>
  <c r="J292" i="220"/>
  <c r="I292" i="220"/>
  <c r="J291" i="220"/>
  <c r="I291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6" i="220"/>
  <c r="I276" i="220"/>
  <c r="J275" i="220"/>
  <c r="I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268" i="220"/>
  <c r="I268" i="220"/>
  <c r="J267" i="220"/>
  <c r="I267" i="220"/>
  <c r="J266" i="220"/>
  <c r="I266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6" i="220"/>
  <c r="I256" i="220"/>
  <c r="J255" i="220"/>
  <c r="I255" i="220"/>
  <c r="J254" i="220"/>
  <c r="I254" i="220"/>
  <c r="J253" i="220"/>
  <c r="I253" i="220"/>
  <c r="J252" i="220"/>
  <c r="I252" i="220"/>
  <c r="J251" i="220"/>
  <c r="I251" i="220"/>
  <c r="J250" i="220"/>
  <c r="I250" i="220"/>
  <c r="J249" i="220"/>
  <c r="I249" i="220"/>
  <c r="J248" i="220"/>
  <c r="I248" i="220"/>
  <c r="J247" i="220"/>
  <c r="I247" i="220"/>
  <c r="J246" i="220"/>
  <c r="I246" i="220"/>
  <c r="J245" i="220"/>
  <c r="I245" i="220"/>
  <c r="J244" i="220"/>
  <c r="I244" i="220"/>
  <c r="J243" i="220"/>
  <c r="I243" i="220"/>
  <c r="J242" i="220"/>
  <c r="I242" i="220"/>
  <c r="J241" i="220"/>
  <c r="I241" i="220"/>
  <c r="J240" i="220"/>
  <c r="I240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3" i="220"/>
  <c r="I233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J217" i="220"/>
  <c r="I217" i="220"/>
  <c r="H217" i="220"/>
  <c r="G217" i="220"/>
  <c r="J216" i="220"/>
  <c r="I216" i="220"/>
  <c r="J215" i="220"/>
  <c r="I215" i="220"/>
  <c r="J214" i="220"/>
  <c r="I214" i="220"/>
  <c r="H214" i="220"/>
  <c r="G214" i="220"/>
  <c r="F214" i="220"/>
  <c r="E214" i="220"/>
  <c r="J213" i="220"/>
  <c r="I213" i="220"/>
  <c r="H213" i="220"/>
  <c r="G213" i="220"/>
  <c r="F213" i="220"/>
  <c r="E213" i="220"/>
  <c r="J212" i="220"/>
  <c r="I212" i="220"/>
  <c r="H212" i="220"/>
  <c r="G212" i="220"/>
  <c r="F212" i="220"/>
  <c r="E212" i="220"/>
  <c r="J208" i="220"/>
  <c r="I208" i="220"/>
  <c r="J207" i="220"/>
  <c r="I207" i="220"/>
  <c r="J206" i="220"/>
  <c r="I206" i="220"/>
  <c r="H206" i="220"/>
  <c r="G206" i="220"/>
  <c r="J205" i="220"/>
  <c r="I205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3" i="220"/>
  <c r="I193" i="220"/>
  <c r="J192" i="220"/>
  <c r="I192" i="220"/>
  <c r="J191" i="220"/>
  <c r="I191" i="220"/>
  <c r="J190" i="220"/>
  <c r="I190" i="220"/>
  <c r="H190" i="220"/>
  <c r="G190" i="220"/>
  <c r="F190" i="220"/>
  <c r="E190" i="220"/>
  <c r="J189" i="220"/>
  <c r="I189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J166" i="220"/>
  <c r="I166" i="220"/>
  <c r="H166" i="220"/>
  <c r="G166" i="220"/>
  <c r="J165" i="220"/>
  <c r="I165" i="220"/>
  <c r="J163" i="220"/>
  <c r="I163" i="220"/>
  <c r="H163" i="220"/>
  <c r="G163" i="220"/>
  <c r="J162" i="220"/>
  <c r="I162" i="220"/>
  <c r="H162" i="220"/>
  <c r="G162" i="220"/>
  <c r="J158" i="220"/>
  <c r="I158" i="220"/>
  <c r="J157" i="220"/>
  <c r="I157" i="220"/>
  <c r="J156" i="220"/>
  <c r="I156" i="220"/>
  <c r="J155" i="220"/>
  <c r="I155" i="220"/>
  <c r="J154" i="220"/>
  <c r="I154" i="220"/>
  <c r="J153" i="220"/>
  <c r="I153" i="220"/>
  <c r="J152" i="220"/>
  <c r="I152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116" i="220"/>
  <c r="I116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7" i="220"/>
  <c r="I107" i="220"/>
  <c r="J106" i="220"/>
  <c r="I106" i="220"/>
  <c r="J103" i="220"/>
  <c r="I103" i="220"/>
  <c r="J102" i="220"/>
  <c r="I102" i="220"/>
  <c r="J101" i="220"/>
  <c r="I101" i="220"/>
  <c r="J100" i="220"/>
  <c r="I100" i="220"/>
  <c r="J99" i="220"/>
  <c r="I99" i="220"/>
  <c r="J98" i="220"/>
  <c r="I98" i="220"/>
  <c r="J95" i="220"/>
  <c r="I95" i="220"/>
  <c r="J94" i="220"/>
  <c r="I94" i="220"/>
  <c r="J93" i="220"/>
  <c r="I93" i="220"/>
  <c r="J92" i="220"/>
  <c r="I92" i="220"/>
  <c r="J91" i="220"/>
  <c r="I91" i="220"/>
  <c r="J90" i="220"/>
  <c r="I90" i="220"/>
  <c r="J89" i="220"/>
  <c r="I89" i="220"/>
  <c r="J88" i="220"/>
  <c r="I88" i="220"/>
  <c r="J87" i="220"/>
  <c r="I87" i="220"/>
  <c r="J86" i="220"/>
  <c r="I86" i="220"/>
  <c r="J85" i="220"/>
  <c r="I85" i="220"/>
  <c r="J84" i="220"/>
  <c r="I84" i="220"/>
  <c r="J83" i="220"/>
  <c r="I83" i="220"/>
  <c r="J82" i="220"/>
  <c r="I82" i="220"/>
  <c r="J81" i="220"/>
  <c r="I81" i="220"/>
  <c r="J80" i="220"/>
  <c r="I80" i="220"/>
  <c r="J79" i="220"/>
  <c r="I79" i="220"/>
  <c r="J78" i="220"/>
  <c r="I78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J69" i="220"/>
  <c r="I69" i="220"/>
  <c r="J68" i="220"/>
  <c r="I68" i="220"/>
  <c r="J67" i="220"/>
  <c r="I67" i="220"/>
  <c r="J66" i="220"/>
  <c r="I66" i="220"/>
  <c r="J65" i="220"/>
  <c r="I65" i="220"/>
  <c r="J64" i="220"/>
  <c r="I64" i="220"/>
  <c r="J63" i="220"/>
  <c r="I63" i="220"/>
  <c r="J62" i="220"/>
  <c r="I62" i="220"/>
  <c r="J61" i="220"/>
  <c r="I61" i="220"/>
  <c r="J60" i="220"/>
  <c r="I60" i="220"/>
  <c r="J59" i="220"/>
  <c r="I59" i="220"/>
  <c r="J58" i="220"/>
  <c r="I58" i="220"/>
  <c r="J57" i="220"/>
  <c r="I57" i="220"/>
  <c r="J56" i="220"/>
  <c r="I56" i="220"/>
  <c r="J55" i="220"/>
  <c r="I55" i="220"/>
  <c r="J54" i="220"/>
  <c r="I54" i="220"/>
  <c r="J51" i="220"/>
  <c r="I51" i="220"/>
  <c r="J50" i="220"/>
  <c r="I50" i="220"/>
  <c r="J49" i="220"/>
  <c r="I49" i="220"/>
  <c r="J48" i="220"/>
  <c r="I48" i="220"/>
  <c r="J47" i="220"/>
  <c r="I47" i="220"/>
  <c r="J46" i="220"/>
  <c r="I46" i="220"/>
  <c r="J45" i="220"/>
  <c r="I45" i="220"/>
  <c r="J44" i="220"/>
  <c r="I44" i="220"/>
  <c r="J43" i="220"/>
  <c r="I43" i="220"/>
  <c r="J42" i="220"/>
  <c r="I42" i="220"/>
  <c r="J41" i="220"/>
  <c r="I41" i="220"/>
  <c r="J40" i="220"/>
  <c r="I40" i="220"/>
  <c r="J39" i="220"/>
  <c r="I39" i="220"/>
  <c r="J38" i="220"/>
  <c r="I38" i="220"/>
  <c r="J37" i="220"/>
  <c r="I37" i="220"/>
  <c r="J36" i="220"/>
  <c r="I36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8" i="220"/>
  <c r="I28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J20" i="220"/>
  <c r="I20" i="220"/>
  <c r="J19" i="220"/>
  <c r="I19" i="220"/>
  <c r="J17" i="220"/>
  <c r="I17" i="220"/>
  <c r="H17" i="220"/>
  <c r="G17" i="220"/>
  <c r="F17" i="220"/>
  <c r="E17" i="220"/>
  <c r="J14" i="220"/>
  <c r="I14" i="220"/>
  <c r="J13" i="220"/>
  <c r="I13" i="220"/>
  <c r="J12" i="220"/>
  <c r="I12" i="220"/>
  <c r="J11" i="220"/>
  <c r="I11" i="220"/>
  <c r="J10" i="220"/>
  <c r="I10" i="220"/>
  <c r="J9" i="220"/>
  <c r="I9" i="220"/>
  <c r="H9" i="220"/>
  <c r="G9" i="220"/>
  <c r="F9" i="220"/>
  <c r="E9" i="220"/>
  <c r="C2" i="220"/>
  <c r="C1" i="220"/>
  <c r="G18" i="197"/>
  <c r="F18" i="197"/>
  <c r="E18" i="197"/>
  <c r="D18" i="197"/>
  <c r="C18" i="197"/>
  <c r="C2" i="197"/>
  <c r="L10" i="209"/>
  <c r="K10" i="209"/>
  <c r="J10" i="209"/>
  <c r="I10" i="209"/>
  <c r="H10" i="209"/>
  <c r="G10" i="209"/>
  <c r="E10" i="209"/>
  <c r="D10" i="209"/>
  <c r="L9" i="209"/>
  <c r="K9" i="209"/>
  <c r="J9" i="209"/>
  <c r="I9" i="209"/>
  <c r="L8" i="209"/>
  <c r="K8" i="209"/>
  <c r="J8" i="209"/>
  <c r="I8" i="209"/>
  <c r="C2" i="209"/>
  <c r="C1" i="209"/>
  <c r="K14" i="174"/>
  <c r="I14" i="174"/>
  <c r="H14" i="174"/>
  <c r="G14" i="174"/>
  <c r="F14" i="174"/>
  <c r="E14" i="174"/>
  <c r="D14" i="174"/>
  <c r="C14" i="174"/>
  <c r="K13" i="174"/>
  <c r="G13" i="174"/>
  <c r="F13" i="174"/>
  <c r="E13" i="174"/>
  <c r="D13" i="174"/>
  <c r="C13" i="174"/>
  <c r="K12" i="174"/>
  <c r="G12" i="174"/>
  <c r="F12" i="174"/>
  <c r="E12" i="174"/>
  <c r="D12" i="174"/>
  <c r="C12" i="174"/>
  <c r="K11" i="174"/>
  <c r="G11" i="174"/>
  <c r="F11" i="174"/>
  <c r="E11" i="174"/>
  <c r="D11" i="174"/>
  <c r="C11" i="174"/>
  <c r="K10" i="174"/>
  <c r="G10" i="174"/>
  <c r="F10" i="174"/>
  <c r="E10" i="174"/>
  <c r="D10" i="174"/>
  <c r="C10" i="174"/>
  <c r="K9" i="174"/>
  <c r="G9" i="174"/>
  <c r="F9" i="174"/>
  <c r="E9" i="174"/>
  <c r="D9" i="174"/>
  <c r="C9" i="174"/>
  <c r="K8" i="174"/>
  <c r="G8" i="174"/>
  <c r="F8" i="174"/>
  <c r="E8" i="174"/>
  <c r="D8" i="174"/>
  <c r="C8" i="174"/>
  <c r="C3" i="174"/>
  <c r="C2" i="174"/>
  <c r="C1" i="174"/>
  <c r="I23" i="169"/>
  <c r="H23" i="169"/>
  <c r="G23" i="169"/>
  <c r="F23" i="169"/>
  <c r="E23" i="169"/>
  <c r="D23" i="169"/>
  <c r="C23" i="169"/>
  <c r="B23" i="169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V23" i="192"/>
  <c r="U23" i="192"/>
  <c r="T23" i="192"/>
  <c r="S23" i="192"/>
  <c r="R23" i="192"/>
  <c r="Q23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K8" i="192"/>
  <c r="J8" i="192"/>
  <c r="C3" i="192"/>
  <c r="C2" i="192"/>
  <c r="C1" i="192"/>
  <c r="R18" i="191"/>
  <c r="Q18" i="191"/>
  <c r="P18" i="191"/>
  <c r="O18" i="191"/>
  <c r="N18" i="191"/>
  <c r="M18" i="191"/>
  <c r="L18" i="191"/>
  <c r="K18" i="191"/>
  <c r="J18" i="191"/>
  <c r="I18" i="19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C3" i="191"/>
  <c r="C2" i="191"/>
  <c r="C1" i="191"/>
  <c r="AF23" i="189"/>
  <c r="AE23" i="189"/>
  <c r="AD23" i="189"/>
  <c r="AC23" i="189"/>
  <c r="AB23" i="189"/>
  <c r="AA23" i="189"/>
  <c r="Z23" i="189"/>
  <c r="Y23" i="189"/>
  <c r="X23" i="189"/>
  <c r="W23" i="189"/>
  <c r="V23" i="189"/>
  <c r="U23" i="189"/>
  <c r="T23" i="189"/>
  <c r="S23" i="189"/>
  <c r="R23" i="189"/>
  <c r="Q23" i="189"/>
  <c r="P23" i="189"/>
  <c r="O23" i="189"/>
  <c r="N23" i="189"/>
  <c r="M23" i="189"/>
  <c r="L23" i="189"/>
  <c r="K23" i="189"/>
  <c r="J23" i="189"/>
  <c r="I23" i="189"/>
  <c r="H23" i="189"/>
  <c r="G23" i="189"/>
  <c r="F23" i="189"/>
  <c r="E23" i="189"/>
  <c r="D23" i="189"/>
  <c r="C23" i="189"/>
  <c r="B23" i="189"/>
  <c r="AC22" i="189"/>
  <c r="Y22" i="189"/>
  <c r="X22" i="189"/>
  <c r="Q22" i="189"/>
  <c r="P22" i="189"/>
  <c r="H22" i="189"/>
  <c r="D22" i="189"/>
  <c r="AC21" i="189"/>
  <c r="Y21" i="189"/>
  <c r="X21" i="189"/>
  <c r="Q21" i="189"/>
  <c r="P21" i="189"/>
  <c r="H21" i="189"/>
  <c r="D21" i="189"/>
  <c r="AC20" i="189"/>
  <c r="Y20" i="189"/>
  <c r="X20" i="189"/>
  <c r="Q20" i="189"/>
  <c r="P20" i="189"/>
  <c r="H20" i="189"/>
  <c r="D20" i="189"/>
  <c r="AC19" i="189"/>
  <c r="Y19" i="189"/>
  <c r="X19" i="189"/>
  <c r="Q19" i="189"/>
  <c r="P19" i="189"/>
  <c r="H19" i="189"/>
  <c r="D19" i="189"/>
  <c r="AC18" i="189"/>
  <c r="Y18" i="189"/>
  <c r="X18" i="189"/>
  <c r="Q18" i="189"/>
  <c r="P18" i="189"/>
  <c r="H18" i="189"/>
  <c r="D18" i="189"/>
  <c r="AC17" i="189"/>
  <c r="Y17" i="189"/>
  <c r="X17" i="189"/>
  <c r="Q17" i="189"/>
  <c r="P17" i="189"/>
  <c r="H17" i="189"/>
  <c r="D17" i="189"/>
  <c r="AC16" i="189"/>
  <c r="Y16" i="189"/>
  <c r="X16" i="189"/>
  <c r="Q16" i="189"/>
  <c r="P16" i="189"/>
  <c r="H16" i="189"/>
  <c r="D16" i="189"/>
  <c r="AC15" i="189"/>
  <c r="Y15" i="189"/>
  <c r="X15" i="189"/>
  <c r="Q15" i="189"/>
  <c r="P15" i="189"/>
  <c r="H15" i="189"/>
  <c r="D15" i="189"/>
  <c r="AC14" i="189"/>
  <c r="Y14" i="189"/>
  <c r="X14" i="189"/>
  <c r="Q14" i="189"/>
  <c r="P14" i="189"/>
  <c r="H14" i="189"/>
  <c r="D14" i="189"/>
  <c r="AC13" i="189"/>
  <c r="Y13" i="189"/>
  <c r="X13" i="189"/>
  <c r="Q13" i="189"/>
  <c r="P13" i="189"/>
  <c r="H13" i="189"/>
  <c r="D13" i="189"/>
  <c r="AC12" i="189"/>
  <c r="Y12" i="189"/>
  <c r="X12" i="189"/>
  <c r="Q12" i="189"/>
  <c r="P12" i="189"/>
  <c r="H12" i="189"/>
  <c r="D12" i="189"/>
  <c r="AC11" i="189"/>
  <c r="Y11" i="189"/>
  <c r="X11" i="189"/>
  <c r="Q11" i="189"/>
  <c r="P11" i="189"/>
  <c r="H11" i="189"/>
  <c r="D11" i="189"/>
  <c r="AC10" i="189"/>
  <c r="Y10" i="189"/>
  <c r="X10" i="189"/>
  <c r="Q10" i="189"/>
  <c r="P10" i="189"/>
  <c r="H10" i="189"/>
  <c r="D10" i="189"/>
  <c r="AC9" i="189"/>
  <c r="Y9" i="189"/>
  <c r="X9" i="189"/>
  <c r="Q9" i="189"/>
  <c r="P9" i="189"/>
  <c r="H9" i="189"/>
  <c r="D9" i="189"/>
</calcChain>
</file>

<file path=xl/sharedStrings.xml><?xml version="1.0" encoding="utf-8"?>
<sst xmlns="http://schemas.openxmlformats.org/spreadsheetml/2006/main" count="2855" uniqueCount="2169">
  <si>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</si>
  <si>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</si>
  <si>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</si>
  <si>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</si>
  <si>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01.01. - 30.06.2025.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</si>
  <si>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</si>
  <si>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</si>
  <si>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</si>
  <si>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</si>
  <si>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</si>
  <si>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</si>
  <si>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</si>
  <si>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</si>
  <si>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</si>
  <si>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</si>
  <si>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</si>
  <si>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</si>
  <si>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</si>
  <si>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</si>
  <si>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</si>
  <si>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</si>
  <si>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</si>
  <si>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</si>
  <si>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</si>
  <si>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</si>
  <si>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>30.06.2025.</t>
  </si>
  <si>
    <t xml:space="preserve">Табела 1. </t>
  </si>
  <si>
    <t>Делатност - служба  (у складу са Статутом)</t>
  </si>
  <si>
    <t>Број исписаних болесника 01.01.30.06.2025.</t>
  </si>
  <si>
    <t>Број бо  дана 01.01.-30.06.2025.</t>
  </si>
  <si>
    <t>Просечна дневна заузетост постеља 01.01.-30.06.2025.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</si>
  <si>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</si>
  <si>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</si>
  <si>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</si>
  <si>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</si>
  <si>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</si>
  <si>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</si>
  <si>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</si>
  <si>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</si>
  <si>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</si>
  <si>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</si>
  <si>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</si>
  <si>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</si>
  <si>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</si>
  <si>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</si>
  <si>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</si>
  <si>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</si>
  <si>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</si>
  <si>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</si>
  <si>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</si>
  <si>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</si>
  <si>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</si>
  <si>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</si>
  <si>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</si>
  <si>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</si>
  <si>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</si>
  <si>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</si>
  <si>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</si>
  <si>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</si>
  <si>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Рехабилитација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</si>
  <si>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</si>
  <si>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</si>
  <si>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</si>
  <si>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</si>
  <si>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</si>
  <si>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</si>
  <si>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</si>
  <si>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</si>
  <si>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</si>
  <si>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</si>
  <si>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</si>
  <si>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</si>
  <si>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</si>
  <si>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</si>
  <si>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</si>
  <si>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</si>
  <si>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</si>
  <si>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</si>
  <si>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</si>
  <si>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</si>
  <si>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</si>
  <si>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</si>
  <si>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</si>
  <si>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</si>
  <si>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</si>
  <si>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</si>
  <si>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</si>
  <si>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</si>
  <si>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</si>
  <si>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</si>
  <si>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</si>
  <si>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</si>
  <si>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</si>
  <si>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</si>
  <si>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</si>
  <si>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</si>
  <si>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</si>
  <si>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</si>
  <si>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</si>
  <si>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</si>
  <si>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</si>
  <si>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</si>
  <si>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</si>
  <si>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</si>
  <si>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</si>
  <si>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</si>
  <si>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</si>
  <si>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</si>
  <si>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</si>
  <si>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</si>
  <si>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</si>
  <si>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</si>
  <si>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</si>
  <si>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</si>
  <si>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</si>
  <si>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</si>
  <si>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</si>
  <si>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</si>
  <si>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</si>
  <si>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</si>
  <si>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</si>
  <si>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</si>
  <si>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</si>
  <si>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</si>
  <si>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</si>
  <si>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</si>
  <si>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</si>
  <si>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</si>
  <si>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</si>
  <si>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</si>
  <si>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</si>
  <si>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</si>
  <si>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</si>
  <si>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</si>
  <si>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</si>
  <si>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</si>
  <si>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</si>
  <si>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</si>
  <si>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</si>
  <si>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</si>
  <si>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</si>
  <si>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</si>
  <si>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План за 2025.</t>
  </si>
  <si>
    <t>Извршење јануар - јун 2025.</t>
  </si>
  <si>
    <t>РЕХАБИЛИТАЦИЈА</t>
  </si>
  <si>
    <t>ПОКРЕТНИ</t>
  </si>
  <si>
    <t>НЕПОКРЕТНИ</t>
  </si>
  <si>
    <t xml:space="preserve">Табела 7. </t>
  </si>
  <si>
    <t>Број постеља</t>
  </si>
  <si>
    <t>Број пратилаца</t>
  </si>
  <si>
    <t>Број дана боравка</t>
  </si>
  <si>
    <t>Табела 8.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</si>
  <si>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</si>
  <si>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</si>
  <si>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</si>
  <si>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</si>
  <si>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</si>
  <si>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(План за 2025.)</t>
  </si>
  <si>
    <t>Амбулантни (Извршење јануар - јун  2025.)</t>
  </si>
  <si>
    <t>Стационарни (План за 2025.)</t>
  </si>
  <si>
    <t>Стационарни (Извршење јануар - јун  2025.)</t>
  </si>
  <si>
    <t>Укупно (План за 2025.)</t>
  </si>
  <si>
    <t>Укупно (Извршење јануар - јун  2025.)</t>
  </si>
  <si>
    <t>Напомена</t>
  </si>
  <si>
    <t>Специјалистички прегледи</t>
  </si>
  <si>
    <t>Сви прегледи укупно</t>
  </si>
  <si>
    <t>Физикална медицина одрасли</t>
  </si>
  <si>
    <t>600001</t>
  </si>
  <si>
    <t>Специјалистички преглед први</t>
  </si>
  <si>
    <t>600002</t>
  </si>
  <si>
    <t>Специјалистички преглед контролни</t>
  </si>
  <si>
    <t>Коштано зглобна обољења деце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</si>
  <si>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</si>
  <si>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</si>
  <si>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</si>
  <si>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</si>
  <si>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</si>
  <si>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</si>
  <si>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ОДЕЉЕЊЕ ЗА РЕХАБИЛИАТЦИЈУ ОДРАСЛИХ - респираторна рехабилитација</t>
  </si>
  <si>
    <t>11503-02</t>
  </si>
  <si>
    <t>Мерење издржљивости или замора дисајних мишића</t>
  </si>
  <si>
    <t>11503-04</t>
  </si>
  <si>
    <t>Тест оптерећења у сврху процене респираторног статуса</t>
  </si>
  <si>
    <t>11503-11</t>
  </si>
  <si>
    <t>Мерење дифузијског капацитета плућа за угљен-моноксид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</si>
  <si>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</si>
  <si>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</si>
  <si>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</si>
  <si>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</si>
  <si>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</si>
  <si>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 xml:space="preserve">Континуирано мерење односа између протока и волумена током издисаја или удисаја </t>
  </si>
  <si>
    <t>11709-00</t>
  </si>
  <si>
    <t>Холтер амбулатно континуирано  ЕКГ снимање</t>
  </si>
  <si>
    <t>11713-00</t>
  </si>
  <si>
    <t>Снимање просечног сигнала ЕКГ-а</t>
  </si>
  <si>
    <t>11900-00</t>
  </si>
  <si>
    <t>Мерење протока урина</t>
  </si>
  <si>
    <t>12000-00</t>
  </si>
  <si>
    <t>Тест  кожне  осетљивости са ≤ 20 алергена</t>
  </si>
  <si>
    <t>13839-00</t>
  </si>
  <si>
    <t>Вађење крви у дијагностичке сврхе</t>
  </si>
  <si>
    <t>13842-00</t>
  </si>
  <si>
    <t>Интерартеријска канилација за гасну анализу</t>
  </si>
  <si>
    <t>41764-02</t>
  </si>
  <si>
    <t>Фибероптички преглед фаринкса</t>
  </si>
  <si>
    <t>41764-03</t>
  </si>
  <si>
    <t>Фибероптичка ларингоскопија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</si>
  <si>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</si>
  <si>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</si>
  <si>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</si>
  <si>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</si>
  <si>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</si>
  <si>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</si>
  <si>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ТЕРАПИЈСКЕ УСЛУГЕ</t>
  </si>
  <si>
    <t>30055-00</t>
  </si>
  <si>
    <t>Превијање ране</t>
  </si>
  <si>
    <t>36800-00</t>
  </si>
  <si>
    <t>Катетеризација мокраћне бешике</t>
  </si>
  <si>
    <t>96076-00</t>
  </si>
  <si>
    <t>Саветовање или подучавање о одржавању здравља и опоравку</t>
  </si>
  <si>
    <t>96171-00</t>
  </si>
  <si>
    <t>Пратња или транспорт клијената</t>
  </si>
  <si>
    <t>96197-02</t>
  </si>
  <si>
    <t>Интрамускуларно давање фармаколошког средства,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</si>
  <si>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</si>
  <si>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</si>
  <si>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</si>
  <si>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фармаколошког средства, анти-инфективно средство</t>
  </si>
  <si>
    <t>96199-03</t>
  </si>
  <si>
    <t xml:space="preserve">Интравенско давање фармаколошког средства, стероид </t>
  </si>
  <si>
    <t>96199-06</t>
  </si>
  <si>
    <t>Интравенско давање фармаколошког средства, инсулин</t>
  </si>
  <si>
    <t>96199-07</t>
  </si>
  <si>
    <t xml:space="preserve">Интравенско давање фармаколошког средства, хранњива супстанца </t>
  </si>
  <si>
    <t>96199-08</t>
  </si>
  <si>
    <t xml:space="preserve">Интравенско давање фармаколошког средства, електролит </t>
  </si>
  <si>
    <t>96199-09</t>
  </si>
  <si>
    <t xml:space="preserve">Интравенско давање фармаколошког средства, друго и некласификовано фармаколошко средство </t>
  </si>
  <si>
    <t>96200-06</t>
  </si>
  <si>
    <t xml:space="preserve">Субкутано давање фармаколошког средства, инсулин </t>
  </si>
  <si>
    <t>96200-09</t>
  </si>
  <si>
    <t>Субкутано давање фрамаколошког средства, друго и некласификовано фармаколошко средство</t>
  </si>
  <si>
    <t>96203-09</t>
  </si>
  <si>
    <t xml:space="preserve">Орално давање фармаколошког средства, друго и некласификовано фармаколошко средство  </t>
  </si>
  <si>
    <t>Локомоторна рехабилитација и реуматска обољења</t>
  </si>
  <si>
    <t>Електростимулација</t>
  </si>
  <si>
    <t>Интерферентне струје</t>
  </si>
  <si>
    <t>Стабилна галванизација</t>
  </si>
  <si>
    <t>Дијадинамичке струје</t>
  </si>
  <si>
    <t>Високофреквентне струје (краткоталасна диметрија-рада)</t>
  </si>
  <si>
    <t>Сонофореза</t>
  </si>
  <si>
    <t xml:space="preserve">Електромагнетно поље </t>
  </si>
  <si>
    <t>Хидро-кинези терапија</t>
  </si>
  <si>
    <t>СО2 купка</t>
  </si>
  <si>
    <t>Апликација парафина по сегменту</t>
  </si>
  <si>
    <t>Апликација пелоида по сегменту</t>
  </si>
  <si>
    <t>Екстензија кичменог стуба</t>
  </si>
  <si>
    <t>Позиционирање</t>
  </si>
  <si>
    <t>Вежбе хода у разбоју</t>
  </si>
  <si>
    <t xml:space="preserve">Активне вежбе са помагалима </t>
  </si>
  <si>
    <t>Корективне вежбе пред огледалом</t>
  </si>
  <si>
    <t>Обука заштитним покретима и положајима тела код дископатичара</t>
  </si>
  <si>
    <t>Активне сегментне вежбе са отпором</t>
  </si>
  <si>
    <t xml:space="preserve">Пасивне сегментне вежбе </t>
  </si>
  <si>
    <t>Вежбе на справама или ергобициклу</t>
  </si>
  <si>
    <t>Вежбе пацијената са параплегијом или хемиплегијом</t>
  </si>
  <si>
    <t>Вежбе релаксације</t>
  </si>
  <si>
    <t>Ход по равном</t>
  </si>
  <si>
    <t>Nylinov (Nullin) степеник</t>
  </si>
  <si>
    <t>Кинезиотејпинг</t>
  </si>
  <si>
    <t>Ласер по акупунктурним тачкама</t>
  </si>
  <si>
    <t xml:space="preserve">Електрофореза лека </t>
  </si>
  <si>
    <t>22065-00</t>
  </si>
  <si>
    <t>Терапија хладноћом</t>
  </si>
  <si>
    <t>92043-00</t>
  </si>
  <si>
    <t>Примена лека за респираторни систем помоћу небулизатора</t>
  </si>
  <si>
    <t>92178-00</t>
  </si>
  <si>
    <t xml:space="preserve">Терапија топлотом </t>
  </si>
  <si>
    <t>95550-02</t>
  </si>
  <si>
    <t>Удружене здравствене процедуре, радна терапија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</si>
  <si>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</si>
  <si>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</si>
  <si>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</si>
  <si>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</si>
  <si>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96128-00</t>
  </si>
  <si>
    <t>Терапија мишића стопала, ножног зглоба или зглоба прстију вежбањем</t>
  </si>
  <si>
    <t>96129-00</t>
  </si>
  <si>
    <t>Терапија целог тела вежбањем</t>
  </si>
  <si>
    <t>96130-00</t>
  </si>
  <si>
    <t>Увежбавање вештина у активностима повезаним са положајем тела/мобилношћу/ покретом</t>
  </si>
  <si>
    <t>96131-00</t>
  </si>
  <si>
    <t>Увежбавање вештина у активностима повезаним са премештањем</t>
  </si>
  <si>
    <t>96138-00</t>
  </si>
  <si>
    <t>Вежбе дисања  у лечењу болести респираторног система</t>
  </si>
  <si>
    <t>96154-00</t>
  </si>
  <si>
    <t>Терапијски ултразвук</t>
  </si>
  <si>
    <t>96159-00</t>
  </si>
  <si>
    <t>Тестирање опсега покрета/мишића специјализованом опремом</t>
  </si>
  <si>
    <t>96162-00</t>
  </si>
  <si>
    <t>Терапеутска масажа или манипулација везивног/меког ткива некласификованог на другом месту</t>
  </si>
  <si>
    <t>U8188000</t>
  </si>
  <si>
    <t>Третман Биоптрон лампом</t>
  </si>
  <si>
    <t>ОДЕЉЕЊЕ ЗА РЕХАБИЛИТАЦИЈУ ДЕЦЕ - респираторна рехабилитација</t>
  </si>
  <si>
    <t>92029-00</t>
  </si>
  <si>
    <t>Лаважа носница</t>
  </si>
  <si>
    <t>96205-09</t>
  </si>
  <si>
    <t>Неки други начин давања фармаколошког средтва, друго и накласификовано фармаколошко средство</t>
  </si>
  <si>
    <t>Eлектротерапија у новорођенчета и одојчета</t>
  </si>
  <si>
    <t>Кинези терапија у новорођенчета и одојчета</t>
  </si>
  <si>
    <t>Апликација разних ортоза (корективне шине) код новоронђенчета и одојчета</t>
  </si>
  <si>
    <t>Апликација ортозе у малог детета до 3 године</t>
  </si>
  <si>
    <t>Вежбе за реуматоидни артритис</t>
  </si>
  <si>
    <t>Потпомогнуте сегментне веже</t>
  </si>
  <si>
    <t>Индивидуални рад са децом (јуверални артритис, церебрала и сл.)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</si>
  <si>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</si>
  <si>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</si>
  <si>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</si>
  <si>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</si>
  <si>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</si>
  <si>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</si>
  <si>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</si>
  <si>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</si>
  <si>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57506-01</t>
  </si>
  <si>
    <t xml:space="preserve">Радиографско снимање лакта </t>
  </si>
  <si>
    <t>57512-03</t>
  </si>
  <si>
    <t>Радиографско снимање шаке и ручног зглоба</t>
  </si>
  <si>
    <t>57518-00</t>
  </si>
  <si>
    <t xml:space="preserve">Радиографско снимање фемура </t>
  </si>
  <si>
    <t>57518-01</t>
  </si>
  <si>
    <t xml:space="preserve">Радиографско снимање колена </t>
  </si>
  <si>
    <t>57518-03</t>
  </si>
  <si>
    <t>Радиографско снимање глежња</t>
  </si>
  <si>
    <t>57518-04</t>
  </si>
  <si>
    <t>Радиографско снимање стопала</t>
  </si>
  <si>
    <t>57700-00</t>
  </si>
  <si>
    <t xml:space="preserve">Радиографско снимање рамена или скапуле </t>
  </si>
  <si>
    <t>57712-00</t>
  </si>
  <si>
    <t xml:space="preserve">Радиографско снимање зглоба кука </t>
  </si>
  <si>
    <t>57715-00</t>
  </si>
  <si>
    <t>Радиографско снимање пелвиса</t>
  </si>
  <si>
    <t>57901-00</t>
  </si>
  <si>
    <t xml:space="preserve">Радиографско снимање лобање </t>
  </si>
  <si>
    <t>57903-00</t>
  </si>
  <si>
    <t>Радиографско снимање параназалног синуса</t>
  </si>
  <si>
    <t>58100-00</t>
  </si>
  <si>
    <t xml:space="preserve">Радиографско снимање цервикалног дела кичме </t>
  </si>
  <si>
    <t>58103-00</t>
  </si>
  <si>
    <t xml:space="preserve">Радиографско снимање тораколног дела кичме </t>
  </si>
  <si>
    <t>58106-00</t>
  </si>
  <si>
    <t>Радиографско снимање лумбоскаралног дела кичме</t>
  </si>
  <si>
    <t>58500-00</t>
  </si>
  <si>
    <t>Радиографско снимање грудног коша</t>
  </si>
  <si>
    <t>58521-01</t>
  </si>
  <si>
    <t>Радиографско снимање ребара, једнострано</t>
  </si>
  <si>
    <t>58700-00</t>
  </si>
  <si>
    <t>Радиографско снимање уринарног система</t>
  </si>
  <si>
    <t>58900-00</t>
  </si>
  <si>
    <t>Радиографско снимање  абдомена (нативни абдомен)</t>
  </si>
  <si>
    <t>Ултразвучна дијагностика (4 апарата и 1 смена)</t>
  </si>
  <si>
    <t>55032-00</t>
  </si>
  <si>
    <t>Ултразвучни преглед врата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</si>
  <si>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</si>
  <si>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</si>
  <si>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</si>
  <si>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</si>
  <si>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</si>
  <si>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</si>
  <si>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</si>
  <si>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</si>
  <si>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</si>
  <si>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</si>
  <si>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</si>
  <si>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</si>
  <si>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</si>
  <si>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</si>
  <si>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</si>
  <si>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</si>
  <si>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55828-00</t>
  </si>
  <si>
    <t>Ултразвучни преглед колена</t>
  </si>
  <si>
    <t>90908-00</t>
  </si>
  <si>
    <t>Ултразвучни преглед осталих области</t>
  </si>
  <si>
    <t>Доплер* (1 апарат и 1 смена)</t>
  </si>
  <si>
    <t>*Ове услуге нису укључене у ултразвучну дијагностику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</si>
  <si>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</si>
  <si>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</si>
  <si>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</si>
  <si>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</si>
  <si>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</si>
  <si>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</si>
  <si>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</si>
  <si>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</si>
  <si>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</si>
  <si>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</si>
  <si>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</si>
  <si>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</si>
  <si>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</si>
  <si>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</si>
  <si>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</si>
  <si>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</si>
  <si>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</si>
  <si>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</si>
  <si>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</si>
  <si>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</si>
  <si>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</si>
  <si>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L000174</t>
  </si>
  <si>
    <t>Базни екцес (вишак у крви)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</si>
  <si>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</si>
  <si>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</si>
  <si>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</si>
  <si>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</si>
  <si>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L003749</t>
  </si>
  <si>
    <t>Калцијум у серуму/плазми, спектрофотометрија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</si>
  <si>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</si>
  <si>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</si>
  <si>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</si>
  <si>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</si>
  <si>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</si>
  <si>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</si>
  <si>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L000695</t>
  </si>
  <si>
    <t>О2 сатурација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</si>
  <si>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</si>
  <si>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</si>
  <si>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</si>
  <si>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</si>
  <si>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L000950</t>
  </si>
  <si>
    <t>25–OH–витамин D3 (holekalciferol) усеруму/плазми, CMIA/ECLIA/CLIA/TRACE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</si>
  <si>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</si>
  <si>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</si>
  <si>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</si>
  <si>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</si>
  <si>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</si>
  <si>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</si>
  <si>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</si>
  <si>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</si>
  <si>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</si>
  <si>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</si>
  <si>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</si>
  <si>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</si>
  <si>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L002379</t>
  </si>
  <si>
    <t>Феритин у серуму, CMIA/CLIA/ECLIA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</si>
  <si>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</si>
  <si>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</si>
  <si>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</si>
  <si>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</si>
  <si>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</si>
  <si>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</si>
  <si>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</si>
  <si>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</si>
  <si>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</si>
  <si>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</si>
  <si>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</si>
  <si>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</si>
  <si>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</si>
  <si>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</si>
  <si>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</si>
  <si>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</si>
  <si>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</si>
  <si>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</si>
  <si>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</si>
  <si>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</si>
  <si>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</si>
  <si>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</si>
  <si>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</si>
  <si>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</si>
  <si>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L004812</t>
  </si>
  <si>
    <t>Мокраћна киселина у серуму -спектрофотометрија</t>
  </si>
  <si>
    <t>L005249</t>
  </si>
  <si>
    <t>NT–proBNP (N–terminal pro –brain natriuretic peptide) у серуму, CMIA/ECLIA/CLIA/TRACE</t>
  </si>
  <si>
    <t>L005298</t>
  </si>
  <si>
    <t>Prokalcitonin (PCT) у серуму/плазми, CMIA/ECLIA/CLIA/TRACE/ELFA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</si>
  <si>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</si>
  <si>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</si>
  <si>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</si>
  <si>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</si>
  <si>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</si>
  <si>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Тропонин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</si>
  <si>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</si>
  <si>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</si>
  <si>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</si>
  <si>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</si>
  <si>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</si>
  <si>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</si>
  <si>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</si>
  <si>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</si>
  <si>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</si>
  <si>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</si>
  <si>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</si>
  <si>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</si>
  <si>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</si>
  <si>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</si>
  <si>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</si>
  <si>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</si>
  <si>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</si>
  <si>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</si>
  <si>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</si>
  <si>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</si>
  <si>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L012781</t>
  </si>
  <si>
    <t>Микроскопски налаз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</si>
  <si>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</si>
  <si>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</si>
  <si>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</si>
  <si>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</si>
  <si>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</si>
  <si>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</si>
  <si>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</si>
  <si>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</si>
  <si>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</si>
  <si>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</si>
  <si>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L014209</t>
  </si>
  <si>
    <t xml:space="preserve">Седиментација еритроцита (SE) 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</si>
  <si>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</si>
  <si>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</si>
  <si>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</si>
  <si>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</si>
  <si>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</si>
  <si>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</si>
  <si>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</si>
  <si>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</si>
  <si>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</si>
  <si>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</si>
  <si>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</si>
  <si>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</si>
  <si>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</si>
  <si>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</si>
  <si>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</si>
  <si>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</si>
  <si>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</si>
  <si>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</si>
  <si>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</si>
  <si>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</si>
  <si>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</si>
  <si>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</si>
  <si>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L019158</t>
  </si>
  <si>
    <t>Бактериолошки преглед биолошког материјала на Corynebacterium diphtheriae групу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</si>
  <si>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</si>
  <si>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</si>
  <si>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</si>
  <si>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</si>
  <si>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</si>
  <si>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</si>
  <si>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</si>
  <si>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</si>
  <si>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</si>
  <si>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</si>
  <si>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</si>
  <si>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</si>
  <si>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</si>
  <si>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</si>
  <si>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</si>
  <si>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</si>
  <si>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</si>
  <si>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</si>
  <si>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</si>
  <si>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</si>
  <si>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</si>
  <si>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</si>
  <si>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</si>
  <si>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</si>
  <si>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</si>
  <si>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</si>
  <si>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</si>
  <si>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</si>
  <si>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</si>
  <si>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</si>
  <si>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</si>
  <si>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</si>
  <si>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</si>
  <si>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</si>
  <si>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</si>
  <si>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</si>
  <si>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</si>
  <si>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</si>
  <si>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L019513</t>
  </si>
  <si>
    <t>Детекција антигена Helicobacter pylori - имунохроматографским тестом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</si>
  <si>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</si>
  <si>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</si>
  <si>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</si>
  <si>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</si>
  <si>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</si>
  <si>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негативне бактерије (фенотипска)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</si>
  <si>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</si>
  <si>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</si>
  <si>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</si>
  <si>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Брзи квалитативни тест за детекцију Clostridium difficilae токсинаA i B у столици</t>
  </si>
  <si>
    <t>L019845</t>
  </si>
  <si>
    <t>Брзи квалитативни тест за детекцију Clostridium difficilae GDH Ag у столици</t>
  </si>
  <si>
    <t>L019885</t>
  </si>
  <si>
    <t>Хемокултура анаеробно, конвенционална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</si>
  <si>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</si>
  <si>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</si>
  <si>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</si>
  <si>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</si>
  <si>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</si>
  <si>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</si>
  <si>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L019927</t>
  </si>
  <si>
    <t>Идентификација Haemophilus врста факторима раста</t>
  </si>
  <si>
    <t>L019992</t>
  </si>
  <si>
    <t>Испитивање осетљивости бактерија на антибиотике, диск – дифузионом методом на другу и/или 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</si>
  <si>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</si>
  <si>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</si>
  <si>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</si>
  <si>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</si>
  <si>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</si>
  <si>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</si>
  <si>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</si>
  <si>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</si>
  <si>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</si>
  <si>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</si>
  <si>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</si>
  <si>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</si>
  <si>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</si>
  <si>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enterica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</si>
  <si>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</si>
  <si>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</si>
  <si>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</si>
  <si>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</si>
  <si>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</si>
  <si>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</si>
  <si>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</si>
  <si>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</si>
  <si>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</si>
  <si>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</si>
  <si>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</si>
  <si>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</si>
  <si>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</si>
  <si>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</si>
  <si>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</si>
  <si>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</si>
  <si>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</si>
  <si>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</si>
  <si>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</si>
  <si>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</si>
  <si>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</si>
  <si>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</si>
  <si>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</si>
  <si>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</si>
  <si>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</si>
  <si>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</si>
  <si>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</si>
  <si>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</si>
  <si>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</si>
  <si>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</si>
  <si>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</si>
  <si>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</si>
  <si>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</si>
  <si>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</si>
  <si>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</si>
  <si>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</si>
  <si>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</si>
  <si>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</si>
  <si>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</si>
  <si>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</si>
  <si>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</si>
  <si>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</si>
  <si>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</si>
  <si>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</si>
  <si>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</si>
  <si>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</si>
  <si>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</si>
  <si>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</si>
  <si>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</si>
  <si>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</si>
  <si>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</si>
  <si>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</si>
  <si>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</si>
  <si>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</si>
  <si>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</si>
  <si>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</si>
  <si>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</si>
  <si>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</si>
  <si>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</si>
  <si>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</si>
  <si>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</si>
  <si>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</si>
  <si>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</si>
  <si>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</si>
  <si>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</si>
  <si>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</si>
  <si>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9.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</si>
  <si>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</si>
  <si>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</si>
  <si>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Број услуга - План 2025.</t>
  </si>
  <si>
    <t>Број услуга - Извршење јануар - јун</t>
  </si>
  <si>
    <t>Grand Total</t>
  </si>
  <si>
    <t>Табела 10.</t>
  </si>
  <si>
    <t>ДСГ шифра</t>
  </si>
  <si>
    <t>Назив дијагностички сродне групе</t>
  </si>
  <si>
    <t>Извршено у 2024.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</si>
  <si>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</si>
  <si>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</si>
  <si>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</si>
  <si>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</si>
  <si>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</si>
  <si>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</si>
  <si>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</si>
  <si>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</si>
  <si>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</si>
  <si>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</si>
  <si>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</si>
  <si>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</si>
  <si>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</si>
  <si>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</si>
  <si>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</si>
  <si>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</si>
  <si>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</si>
  <si>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</si>
  <si>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</si>
  <si>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</si>
  <si>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</si>
  <si>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</si>
  <si>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</si>
  <si>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</si>
  <si>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</si>
  <si>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</si>
  <si>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</si>
  <si>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</si>
  <si>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</si>
  <si>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</si>
  <si>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</si>
  <si>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</si>
  <si>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</si>
  <si>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</si>
  <si>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</si>
  <si>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</si>
  <si>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</si>
  <si>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</si>
  <si>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</si>
  <si>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</si>
  <si>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</si>
  <si>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</si>
  <si>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</si>
  <si>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</si>
  <si>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</si>
  <si>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</si>
  <si>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</si>
  <si>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</si>
  <si>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</si>
  <si>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</si>
  <si>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</si>
  <si>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</si>
  <si>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</si>
  <si>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</si>
  <si>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</si>
  <si>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</si>
  <si>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</si>
  <si>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</si>
  <si>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</si>
  <si>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</si>
  <si>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</si>
  <si>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</si>
  <si>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</si>
  <si>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</si>
  <si>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</si>
  <si>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</si>
  <si>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</si>
  <si>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</si>
  <si>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</si>
  <si>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</si>
  <si>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</si>
  <si>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</si>
  <si>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</si>
  <si>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</si>
  <si>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</si>
  <si>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</si>
  <si>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</si>
  <si>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</si>
  <si>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</si>
  <si>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</si>
  <si>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</si>
  <si>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</si>
  <si>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</si>
  <si>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</si>
  <si>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</si>
  <si>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</si>
  <si>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</si>
  <si>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</si>
  <si>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</si>
  <si>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</si>
  <si>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</si>
  <si>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</si>
  <si>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</si>
  <si>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</si>
  <si>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</si>
  <si>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</si>
  <si>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</si>
  <si>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</si>
  <si>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</si>
  <si>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</si>
  <si>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</si>
  <si>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</si>
  <si>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</si>
  <si>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</si>
  <si>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</si>
  <si>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</si>
  <si>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</si>
  <si>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</si>
  <si>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</si>
  <si>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</si>
  <si>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</si>
  <si>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</si>
  <si>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</si>
  <si>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</si>
  <si>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</si>
  <si>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</si>
  <si>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</si>
  <si>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</si>
  <si>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</si>
  <si>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</si>
  <si>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</si>
  <si>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</si>
  <si>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</si>
  <si>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</si>
  <si>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</si>
  <si>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</si>
  <si>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</si>
  <si>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</si>
  <si>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</si>
  <si>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</si>
  <si>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</si>
  <si>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</si>
  <si>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</si>
  <si>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</si>
  <si>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</si>
  <si>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</si>
  <si>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</si>
  <si>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</si>
  <si>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</si>
  <si>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</si>
  <si>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</si>
  <si>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</si>
  <si>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</si>
  <si>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</si>
  <si>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</si>
  <si>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</si>
  <si>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</si>
  <si>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</si>
  <si>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</si>
  <si>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</si>
  <si>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</si>
  <si>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</si>
  <si>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</si>
  <si>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</si>
  <si>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</si>
  <si>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</si>
  <si>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</si>
  <si>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</si>
  <si>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</si>
  <si>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</si>
  <si>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</si>
  <si>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</si>
  <si>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</si>
  <si>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</si>
  <si>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</si>
  <si>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</si>
  <si>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</si>
  <si>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</si>
  <si>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</si>
  <si>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</si>
  <si>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</si>
  <si>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</si>
  <si>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</si>
  <si>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</si>
  <si>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</si>
  <si>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</si>
  <si>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</si>
  <si>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</si>
  <si>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</si>
  <si>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</si>
  <si>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</si>
  <si>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</si>
  <si>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</si>
  <si>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</si>
  <si>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</si>
  <si>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</si>
  <si>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</si>
  <si>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</si>
  <si>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</si>
  <si>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</si>
  <si>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</si>
  <si>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</si>
  <si>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</si>
  <si>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</si>
  <si>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</si>
  <si>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</si>
  <si>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</si>
  <si>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</si>
  <si>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</si>
  <si>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</si>
  <si>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</si>
  <si>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</si>
  <si>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</si>
  <si>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</si>
  <si>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</si>
  <si>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</si>
  <si>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</si>
  <si>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</si>
  <si>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</si>
  <si>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</si>
  <si>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</si>
  <si>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</si>
  <si>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</si>
  <si>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</si>
  <si>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</si>
  <si>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</si>
  <si>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</si>
  <si>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</si>
  <si>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</si>
  <si>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</si>
  <si>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</si>
  <si>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</si>
  <si>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</si>
  <si>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</si>
  <si>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</si>
  <si>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</si>
  <si>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</si>
  <si>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</si>
  <si>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</si>
  <si>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</si>
  <si>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</si>
  <si>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</si>
  <si>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</si>
  <si>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</si>
  <si>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</si>
  <si>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</si>
  <si>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</si>
  <si>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</si>
  <si>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</si>
  <si>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</si>
  <si>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</si>
  <si>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</si>
  <si>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</si>
  <si>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</si>
  <si>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</si>
  <si>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</si>
  <si>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</si>
  <si>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</si>
  <si>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</si>
  <si>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</si>
  <si>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</si>
  <si>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</si>
  <si>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</si>
  <si>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</si>
  <si>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</si>
  <si>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</si>
  <si>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</si>
  <si>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</si>
  <si>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</si>
  <si>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</si>
  <si>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</si>
  <si>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</si>
  <si>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</si>
  <si>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</si>
  <si>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</si>
  <si>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</si>
  <si>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</si>
  <si>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</si>
  <si>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</si>
  <si>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</si>
  <si>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</si>
  <si>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</si>
  <si>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</si>
  <si>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</si>
  <si>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</si>
  <si>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</si>
  <si>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</si>
  <si>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</si>
  <si>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</si>
  <si>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</si>
  <si>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</si>
  <si>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</si>
  <si>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</si>
  <si>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</si>
  <si>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</si>
  <si>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</si>
  <si>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</si>
  <si>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</si>
  <si>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</si>
  <si>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</si>
  <si>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</si>
  <si>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</si>
  <si>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</si>
  <si>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</si>
  <si>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</si>
  <si>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</si>
  <si>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</si>
  <si>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</si>
  <si>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</si>
  <si>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</si>
  <si>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</si>
  <si>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</si>
  <si>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</si>
  <si>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</si>
  <si>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</si>
  <si>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</si>
  <si>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</si>
  <si>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</si>
  <si>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</si>
  <si>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</si>
  <si>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</si>
  <si>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</si>
  <si>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</si>
  <si>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</si>
  <si>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</si>
  <si>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</si>
  <si>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</si>
  <si>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</si>
  <si>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</si>
  <si>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</si>
  <si>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</si>
  <si>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</si>
  <si>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</si>
  <si>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</si>
  <si>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</si>
  <si>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</si>
  <si>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</si>
  <si>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</si>
  <si>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</si>
  <si>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</si>
  <si>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</si>
  <si>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</si>
  <si>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</si>
  <si>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</si>
  <si>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</si>
  <si>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</si>
  <si>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</si>
  <si>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</si>
  <si>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</si>
  <si>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</si>
  <si>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</si>
  <si>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</si>
  <si>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</si>
  <si>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</si>
  <si>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</si>
  <si>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</si>
  <si>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</si>
  <si>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</si>
  <si>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</si>
  <si>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</si>
  <si>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</si>
  <si>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</si>
  <si>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</si>
  <si>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</si>
  <si>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</si>
  <si>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</si>
  <si>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</si>
  <si>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</si>
  <si>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</si>
  <si>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</si>
  <si>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</si>
  <si>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</si>
  <si>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</si>
  <si>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</si>
  <si>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</si>
  <si>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</si>
  <si>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</si>
  <si>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</si>
  <si>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</si>
  <si>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</si>
  <si>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</si>
  <si>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</si>
  <si>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</si>
  <si>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</si>
  <si>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</si>
  <si>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</si>
  <si>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</si>
  <si>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</si>
  <si>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</si>
  <si>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</si>
  <si>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</si>
  <si>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</si>
  <si>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</si>
  <si>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</si>
  <si>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</si>
  <si>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</si>
  <si>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</si>
  <si>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</si>
  <si>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</si>
  <si>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</si>
  <si>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</si>
  <si>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</si>
  <si>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</si>
  <si>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</si>
  <si>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</si>
  <si>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</si>
  <si>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</si>
  <si>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</si>
  <si>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</si>
  <si>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</si>
  <si>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</si>
  <si>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</si>
  <si>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</si>
  <si>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</si>
  <si>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</si>
  <si>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</si>
  <si>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</si>
  <si>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</si>
  <si>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</si>
  <si>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</si>
  <si>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</si>
  <si>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</si>
  <si>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</si>
  <si>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</si>
  <si>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</si>
  <si>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</si>
  <si>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</si>
  <si>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</si>
  <si>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</si>
  <si>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</si>
  <si>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</si>
  <si>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</si>
  <si>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</si>
  <si>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</si>
  <si>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</si>
  <si>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</si>
  <si>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</si>
  <si>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</si>
  <si>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</si>
  <si>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</si>
  <si>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</si>
  <si>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</si>
  <si>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</si>
  <si>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</si>
  <si>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</si>
  <si>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</si>
  <si>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</si>
  <si>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</si>
  <si>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</si>
  <si>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</si>
  <si>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</si>
  <si>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</si>
  <si>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</si>
  <si>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</si>
  <si>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</si>
  <si>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</si>
  <si>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</si>
  <si>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</si>
  <si>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</si>
  <si>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</si>
  <si>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</si>
  <si>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</si>
  <si>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</si>
  <si>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</si>
  <si>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</si>
  <si>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</si>
  <si>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</si>
  <si>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</si>
  <si>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</si>
  <si>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</si>
  <si>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</si>
  <si>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</si>
  <si>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</si>
  <si>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</si>
  <si>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</si>
  <si>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</si>
  <si>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</si>
  <si>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</si>
  <si>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</si>
  <si>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</si>
  <si>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</si>
  <si>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</si>
  <si>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</si>
  <si>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</si>
  <si>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</si>
  <si>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</si>
  <si>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</si>
  <si>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</si>
  <si>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</si>
  <si>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</si>
  <si>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</si>
  <si>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</si>
  <si>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</si>
  <si>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</si>
  <si>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</si>
  <si>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</si>
  <si>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</si>
  <si>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</si>
  <si>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</si>
  <si>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</si>
  <si>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</si>
  <si>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</si>
  <si>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</si>
  <si>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</si>
  <si>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</si>
  <si>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</si>
  <si>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</si>
  <si>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</si>
  <si>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</si>
  <si>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</si>
  <si>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</si>
  <si>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</si>
  <si>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</si>
  <si>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</si>
  <si>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</si>
  <si>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</si>
  <si>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</si>
  <si>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</si>
  <si>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</si>
  <si>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</si>
  <si>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</si>
  <si>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</si>
  <si>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</si>
  <si>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</si>
  <si>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</si>
  <si>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</si>
  <si>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</si>
  <si>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</si>
  <si>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</si>
  <si>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</si>
  <si>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</si>
  <si>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</si>
  <si>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</si>
  <si>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</si>
  <si>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</si>
  <si>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</si>
  <si>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</si>
  <si>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</si>
  <si>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</si>
  <si>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</si>
  <si>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</si>
  <si>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</si>
  <si>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</si>
  <si>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</si>
  <si>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</si>
  <si>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</si>
  <si>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</si>
  <si>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</si>
  <si>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</si>
  <si>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</si>
  <si>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</si>
  <si>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</si>
  <si>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</si>
  <si>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</si>
  <si>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</si>
  <si>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</si>
  <si>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</si>
  <si>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</si>
  <si>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</si>
  <si>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</si>
  <si>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</si>
  <si>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</si>
  <si>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</si>
  <si>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</si>
  <si>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</si>
  <si>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</si>
  <si>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</si>
  <si>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</si>
  <si>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</si>
  <si>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</si>
  <si>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</si>
  <si>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</si>
  <si>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</si>
  <si>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</si>
  <si>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</si>
  <si>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</si>
  <si>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</si>
  <si>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</si>
  <si>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</si>
  <si>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</si>
  <si>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</si>
  <si>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</si>
  <si>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</si>
  <si>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</si>
  <si>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</si>
  <si>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</si>
  <si>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</si>
  <si>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</si>
  <si>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</si>
  <si>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</si>
  <si>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</si>
  <si>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</si>
  <si>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</si>
  <si>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</si>
  <si>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</si>
  <si>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</si>
  <si>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</si>
  <si>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</si>
  <si>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</si>
  <si>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</si>
  <si>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</si>
  <si>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</si>
  <si>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</si>
  <si>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</si>
  <si>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</si>
  <si>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</si>
  <si>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</si>
  <si>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</si>
  <si>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</si>
  <si>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</si>
  <si>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</si>
  <si>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</si>
  <si>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</si>
  <si>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</si>
  <si>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</si>
  <si>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</si>
  <si>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</si>
  <si>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</si>
  <si>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</si>
  <si>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</si>
  <si>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</si>
  <si>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</si>
  <si>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</si>
  <si>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</si>
  <si>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</si>
  <si>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</si>
  <si>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</si>
  <si>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</si>
  <si>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</si>
  <si>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</si>
  <si>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</si>
  <si>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</si>
  <si>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</si>
  <si>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</si>
  <si>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</si>
  <si>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</si>
  <si>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</si>
  <si>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</si>
  <si>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</si>
  <si>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</si>
  <si>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</si>
  <si>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</si>
  <si>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</si>
  <si>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</si>
  <si>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</si>
  <si>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</si>
  <si>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</si>
  <si>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</si>
  <si>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</si>
  <si>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</si>
  <si>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</si>
  <si>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</si>
  <si>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</si>
  <si>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</si>
  <si>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</si>
  <si>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</si>
  <si>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</si>
  <si>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</si>
  <si>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</si>
  <si>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</si>
  <si>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</si>
  <si>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</si>
  <si>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</si>
  <si>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</si>
  <si>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</si>
  <si>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</si>
  <si>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</si>
  <si>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</si>
  <si>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</si>
  <si>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</si>
  <si>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</si>
  <si>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</si>
  <si>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</si>
  <si>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</si>
  <si>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</si>
  <si>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</si>
  <si>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</si>
  <si>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</si>
  <si>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</si>
  <si>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</si>
  <si>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</si>
  <si>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</si>
  <si>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</si>
  <si>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</si>
  <si>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</si>
  <si>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</si>
  <si>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</si>
  <si>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</si>
  <si>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</si>
  <si>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</si>
  <si>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</si>
  <si>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</si>
  <si>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</si>
  <si>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</si>
  <si>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</si>
  <si>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</si>
  <si>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</si>
  <si>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</si>
  <si>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</si>
  <si>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</si>
  <si>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</si>
  <si>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</si>
  <si>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</si>
  <si>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</si>
  <si>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</si>
  <si>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</si>
  <si>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</si>
  <si>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</si>
  <si>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</si>
  <si>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</si>
  <si>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</si>
  <si>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</si>
  <si>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</si>
  <si>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</si>
  <si>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</si>
  <si>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</si>
  <si>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</si>
  <si>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</si>
  <si>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</si>
  <si>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</si>
  <si>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</si>
  <si>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</si>
  <si>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</si>
  <si>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</si>
  <si>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</si>
  <si>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</si>
  <si>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</si>
  <si>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</si>
  <si>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</si>
  <si>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</si>
  <si>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</si>
  <si>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</si>
  <si>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</si>
  <si>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</si>
  <si>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</si>
  <si>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</si>
  <si>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</si>
  <si>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</si>
  <si>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</si>
  <si>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</si>
  <si>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</si>
  <si>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</si>
  <si>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</si>
  <si>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</si>
  <si>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</si>
  <si>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</si>
  <si>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</si>
  <si>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</si>
  <si>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</si>
  <si>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</si>
  <si>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</si>
  <si>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</si>
  <si>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</si>
  <si>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</si>
  <si>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</si>
  <si>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</si>
  <si>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</si>
  <si>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</si>
  <si>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</si>
  <si>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</si>
  <si>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</si>
  <si>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</si>
  <si>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</si>
  <si>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</si>
  <si>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</si>
  <si>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</si>
  <si>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</si>
  <si>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</si>
  <si>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</si>
  <si>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</si>
  <si>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</si>
  <si>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</si>
  <si>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</si>
  <si>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</si>
  <si>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</si>
  <si>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</si>
  <si>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</si>
  <si>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</si>
  <si>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</si>
  <si>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</si>
  <si>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</si>
  <si>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</si>
  <si>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</si>
  <si>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</si>
  <si>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</si>
  <si>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</si>
  <si>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</si>
  <si>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</si>
  <si>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</si>
  <si>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</si>
  <si>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</si>
  <si>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</si>
  <si>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</si>
  <si>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</si>
  <si>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</si>
  <si>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</si>
  <si>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</si>
  <si>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</si>
  <si>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</si>
  <si>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</si>
  <si>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</si>
  <si>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</si>
  <si>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</si>
  <si>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</si>
  <si>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</si>
  <si>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</si>
  <si>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</si>
  <si>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</si>
  <si>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</si>
  <si>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</si>
  <si>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</si>
  <si>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</si>
  <si>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</si>
  <si>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</si>
  <si>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</si>
  <si>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</si>
  <si>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</si>
  <si>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</si>
  <si>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</si>
  <si>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</si>
  <si>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</si>
  <si>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</si>
  <si>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</si>
  <si>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</si>
  <si>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</si>
  <si>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</si>
  <si>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</si>
  <si>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</si>
  <si>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</si>
  <si>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</si>
  <si>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</si>
  <si>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</si>
  <si>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</si>
  <si>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</si>
  <si>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</si>
  <si>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</si>
  <si>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</si>
  <si>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</si>
  <si>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</si>
  <si>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</si>
  <si>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</si>
  <si>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</si>
  <si>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</si>
  <si>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</si>
  <si>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</si>
  <si>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</si>
  <si>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</si>
  <si>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</si>
  <si>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</si>
  <si>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</si>
  <si>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</si>
  <si>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</si>
  <si>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</si>
  <si>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</si>
  <si>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</si>
  <si>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</si>
  <si>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</si>
  <si>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</si>
  <si>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</si>
  <si>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</si>
  <si>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</si>
  <si>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</si>
  <si>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</si>
  <si>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</si>
  <si>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</si>
  <si>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</si>
  <si>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</si>
  <si>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</si>
  <si>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</si>
  <si>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</si>
  <si>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</si>
  <si>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</si>
  <si>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</si>
  <si>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</si>
  <si>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</si>
  <si>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</si>
  <si>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</si>
  <si>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</si>
  <si>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</si>
  <si>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</si>
  <si>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</si>
  <si>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</si>
  <si>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</si>
  <si>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</si>
  <si>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</si>
  <si>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</si>
  <si>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</si>
  <si>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</si>
  <si>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</si>
  <si>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</si>
  <si>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</si>
  <si>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</si>
  <si>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</si>
  <si>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</si>
  <si>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</si>
  <si>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</si>
  <si>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</si>
  <si>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</si>
  <si>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</si>
  <si>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</si>
  <si>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</si>
  <si>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</si>
  <si>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</si>
  <si>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</si>
  <si>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</si>
  <si>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</si>
  <si>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</si>
  <si>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</si>
  <si>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</si>
  <si>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</si>
  <si>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</si>
  <si>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</si>
  <si>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</si>
  <si>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</si>
  <si>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</si>
  <si>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</si>
  <si>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</si>
  <si>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</si>
  <si>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</si>
  <si>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</si>
  <si>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</si>
  <si>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</si>
  <si>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</si>
  <si>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</si>
  <si>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</si>
  <si>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</si>
  <si>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</si>
  <si>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</si>
  <si>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</si>
  <si>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</si>
  <si>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</si>
  <si>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</si>
  <si>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</si>
  <si>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</si>
  <si>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</si>
  <si>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</si>
  <si>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</si>
  <si>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</si>
  <si>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</si>
  <si>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</si>
  <si>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</si>
  <si>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</si>
  <si>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</si>
  <si>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</si>
  <si>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</si>
  <si>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</si>
  <si>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</si>
  <si>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</si>
  <si>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</si>
  <si>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</si>
  <si>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</si>
  <si>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</si>
  <si>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</si>
  <si>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</si>
  <si>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</si>
  <si>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</si>
  <si>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</si>
  <si>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</si>
  <si>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</si>
  <si>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</si>
  <si>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</si>
  <si>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</si>
  <si>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</si>
  <si>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</si>
  <si>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</si>
  <si>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</si>
  <si>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</si>
  <si>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</si>
  <si>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</si>
  <si>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</si>
  <si>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</si>
  <si>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</si>
  <si>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</si>
  <si>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</si>
  <si>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</si>
  <si>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</si>
  <si>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</si>
  <si>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</si>
  <si>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</si>
  <si>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</si>
  <si>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</si>
  <si>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</si>
  <si>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</si>
  <si>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</si>
  <si>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</si>
  <si>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</si>
  <si>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</si>
  <si>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</si>
  <si>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</si>
  <si>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</si>
  <si>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</si>
  <si>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</si>
  <si>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</si>
  <si>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</si>
  <si>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</si>
  <si>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</si>
  <si>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</si>
  <si>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</si>
  <si>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</si>
  <si>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</si>
  <si>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</si>
  <si>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</si>
  <si>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</si>
  <si>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</si>
  <si>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</si>
  <si>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</si>
  <si>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</si>
  <si>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</si>
  <si>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</si>
  <si>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</si>
  <si>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</si>
  <si>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</si>
  <si>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</si>
  <si>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</si>
  <si>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</si>
  <si>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</si>
  <si>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</si>
  <si>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</si>
  <si>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</si>
  <si>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</si>
  <si>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</si>
  <si>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</si>
  <si>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</si>
  <si>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</si>
  <si>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</si>
  <si>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</si>
  <si>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</si>
  <si>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</si>
  <si>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</si>
  <si>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</si>
  <si>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</si>
  <si>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</si>
  <si>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</si>
  <si>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</si>
  <si>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</si>
  <si>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</si>
  <si>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</si>
  <si>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</si>
  <si>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</si>
  <si>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</si>
  <si>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</si>
  <si>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</si>
  <si>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</si>
  <si>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</si>
  <si>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</si>
  <si>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</si>
  <si>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</si>
  <si>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</si>
  <si>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</si>
  <si>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</si>
  <si>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</si>
  <si>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</si>
  <si>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</si>
  <si>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</si>
  <si>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</si>
  <si>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</si>
  <si>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</si>
  <si>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</si>
  <si>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</si>
  <si>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</si>
  <si>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</si>
  <si>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</si>
  <si>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</si>
  <si>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</si>
  <si>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</si>
  <si>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</si>
  <si>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</si>
  <si>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</si>
  <si>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</si>
  <si>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</si>
  <si>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</si>
  <si>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</si>
  <si>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</si>
  <si>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</si>
  <si>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</si>
  <si>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</si>
  <si>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</si>
  <si>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</si>
  <si>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</si>
  <si>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</si>
  <si>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</si>
  <si>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</si>
  <si>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</si>
  <si>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</si>
  <si>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</si>
  <si>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</si>
  <si>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</si>
  <si>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</si>
  <si>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</si>
  <si>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</si>
  <si>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</si>
  <si>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</si>
  <si>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</si>
  <si>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</si>
  <si>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</si>
  <si>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</si>
  <si>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</si>
  <si>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</si>
  <si>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</si>
  <si>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</si>
  <si>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</si>
  <si>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</si>
  <si>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</si>
  <si>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</si>
  <si>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</si>
  <si>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</si>
  <si>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</si>
  <si>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</si>
  <si>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</si>
  <si>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</si>
  <si>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</si>
  <si>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</si>
  <si>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</si>
  <si>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</si>
  <si>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</si>
  <si>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</si>
  <si>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</si>
  <si>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</si>
  <si>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</si>
  <si>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</si>
  <si>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</si>
  <si>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</si>
  <si>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</si>
  <si>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</si>
  <si>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</si>
  <si>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</si>
  <si>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</si>
  <si>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</si>
  <si>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</si>
  <si>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</si>
  <si>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</si>
  <si>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</si>
  <si>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</si>
  <si>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</si>
  <si>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</si>
  <si>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</si>
  <si>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</si>
  <si>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</si>
  <si>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</si>
  <si>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</si>
  <si>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</si>
  <si>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</si>
  <si>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</si>
  <si>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</si>
  <si>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</si>
  <si>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</si>
  <si>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</si>
  <si>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</si>
  <si>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</si>
  <si>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</si>
  <si>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</si>
  <si>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</si>
  <si>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</si>
  <si>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</si>
  <si>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</si>
  <si>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</si>
  <si>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</si>
  <si>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</si>
  <si>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</si>
  <si>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</si>
  <si>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</si>
  <si>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</si>
  <si>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</si>
  <si>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</si>
  <si>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</si>
  <si>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</si>
  <si>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</si>
  <si>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</si>
  <si>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</si>
  <si>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</si>
  <si>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</si>
  <si>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</si>
  <si>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</si>
  <si>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</si>
  <si>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</si>
  <si>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</si>
  <si>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</si>
  <si>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</si>
  <si>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</si>
  <si>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</si>
  <si>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</si>
  <si>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</si>
  <si>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</si>
  <si>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</si>
  <si>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</si>
  <si>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</si>
  <si>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</si>
  <si>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</si>
  <si>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</si>
  <si>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</si>
  <si>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</si>
  <si>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</si>
  <si>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</si>
  <si>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</si>
  <si>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</si>
  <si>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</si>
  <si>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</si>
  <si>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</si>
  <si>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</si>
  <si>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</si>
  <si>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</si>
  <si>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</si>
  <si>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</si>
  <si>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</si>
  <si>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</si>
  <si>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</si>
  <si>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</si>
  <si>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</si>
  <si>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</si>
  <si>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</si>
  <si>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</si>
  <si>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</si>
  <si>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</si>
  <si>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</si>
  <si>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</si>
  <si>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</si>
  <si>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</si>
  <si>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</si>
  <si>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</si>
  <si>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</si>
  <si>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</si>
  <si>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</si>
  <si>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</si>
  <si>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</si>
  <si>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</si>
  <si>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</si>
  <si>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</si>
  <si>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</si>
  <si>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</si>
  <si>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</si>
  <si>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</si>
  <si>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</si>
  <si>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</si>
  <si>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</si>
  <si>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</si>
  <si>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</si>
  <si>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</si>
  <si>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</si>
  <si>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</si>
  <si>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</si>
  <si>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</si>
  <si>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</si>
  <si>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</si>
  <si>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</si>
  <si>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</si>
  <si>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</si>
  <si>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</si>
  <si>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</si>
  <si>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</si>
  <si>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</si>
  <si>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</si>
  <si>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</si>
  <si>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</si>
  <si>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</si>
  <si>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</si>
  <si>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</si>
  <si>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</si>
  <si>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</si>
  <si>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</si>
  <si>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</si>
  <si>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</si>
  <si>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</si>
  <si>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</si>
  <si>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</si>
  <si>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</si>
  <si>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</si>
  <si>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</si>
  <si>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</si>
  <si>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</si>
  <si>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</si>
  <si>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</si>
  <si>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</si>
  <si>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</si>
  <si>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</si>
  <si>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</si>
  <si>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</si>
  <si>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</si>
  <si>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</si>
  <si>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</si>
  <si>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</si>
  <si>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</si>
  <si>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</si>
  <si>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</si>
  <si>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</si>
  <si>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</si>
  <si>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</si>
  <si>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</si>
  <si>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</si>
  <si>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</si>
  <si>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</si>
  <si>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</si>
  <si>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</si>
  <si>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</si>
  <si>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</si>
  <si>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</si>
  <si>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</si>
  <si>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</si>
  <si>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</si>
  <si>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</si>
  <si>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</si>
  <si>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</si>
  <si>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</si>
  <si>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</si>
  <si>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</si>
  <si>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</si>
  <si>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</si>
  <si>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</si>
  <si>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</si>
  <si>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</si>
  <si>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</si>
  <si>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</si>
  <si>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</si>
  <si>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</si>
  <si>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</si>
  <si>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</si>
  <si>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</si>
  <si>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</si>
  <si>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</si>
  <si>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</si>
  <si>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</si>
  <si>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</si>
  <si>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</si>
  <si>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</si>
  <si>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</si>
  <si>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</si>
  <si>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</si>
  <si>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</si>
  <si>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</si>
  <si>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</si>
  <si>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</si>
  <si>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</si>
  <si>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</si>
  <si>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</si>
  <si>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</si>
  <si>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</si>
  <si>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</si>
  <si>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</si>
  <si>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</si>
  <si>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</si>
  <si>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</si>
  <si>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</si>
  <si>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</si>
  <si>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</si>
  <si>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</si>
  <si>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</si>
  <si>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</si>
  <si>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</si>
  <si>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</si>
  <si>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</si>
  <si>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</si>
  <si>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</si>
  <si>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</si>
  <si>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</si>
  <si>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</si>
  <si>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</si>
  <si>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</si>
  <si>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</si>
  <si>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</si>
  <si>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</si>
  <si>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</si>
  <si>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</si>
  <si>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</si>
  <si>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</si>
  <si>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</si>
  <si>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</si>
  <si>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</si>
  <si>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</si>
  <si>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</si>
  <si>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</si>
  <si>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</si>
  <si>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</si>
  <si>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</si>
  <si>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</si>
  <si>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</si>
  <si>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</si>
  <si>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</si>
  <si>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</si>
  <si>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</si>
  <si>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</si>
  <si>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</si>
  <si>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</si>
  <si>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</si>
  <si>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</si>
  <si>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</si>
  <si>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</si>
  <si>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</si>
  <si>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</si>
  <si>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</si>
  <si>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</si>
  <si>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</si>
  <si>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</si>
  <si>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</si>
  <si>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</si>
  <si>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</si>
  <si>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</si>
  <si>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</si>
  <si>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</si>
  <si>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</si>
  <si>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</si>
  <si>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</si>
  <si>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</si>
  <si>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</si>
  <si>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</si>
  <si>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</si>
  <si>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</si>
  <si>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</si>
  <si>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</si>
  <si>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</si>
  <si>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</si>
  <si>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</si>
  <si>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</si>
  <si>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</si>
  <si>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</si>
  <si>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</si>
  <si>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</si>
  <si>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</si>
  <si>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</si>
  <si>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</si>
  <si>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</si>
  <si>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</si>
  <si>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</si>
  <si>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</si>
  <si>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</si>
  <si>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</si>
  <si>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</si>
  <si>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</si>
  <si>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</si>
  <si>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</si>
  <si>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</si>
  <si>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</si>
  <si>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</si>
  <si>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</si>
  <si>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</si>
  <si>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11.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</si>
  <si>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</si>
  <si>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</si>
  <si>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</si>
  <si>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</si>
  <si>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</si>
  <si>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</si>
  <si>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</si>
  <si>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</si>
  <si>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</si>
  <si>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</si>
  <si>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</si>
  <si>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</si>
  <si>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</si>
  <si>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</si>
  <si>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</si>
  <si>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</si>
  <si>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</si>
  <si>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</si>
  <si>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</si>
  <si>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</si>
  <si>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</si>
  <si>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</si>
  <si>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</si>
  <si>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</si>
  <si>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</si>
  <si>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</si>
  <si>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</si>
  <si>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</si>
  <si>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</si>
  <si>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</si>
  <si>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</si>
  <si>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</si>
  <si>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</si>
  <si>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</si>
  <si>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</si>
  <si>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</si>
  <si>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</si>
  <si>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</si>
  <si>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</si>
  <si>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</si>
  <si>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</si>
  <si>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12.</t>
  </si>
  <si>
    <t>Р.бр.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</si>
  <si>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</si>
  <si>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</si>
  <si>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</si>
  <si>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</si>
  <si>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</si>
  <si>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</si>
  <si>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Санитетски медицински потрошни материјал који се набавњају у поступку ЦЈН</t>
  </si>
  <si>
    <t>8.4.</t>
  </si>
  <si>
    <t>Санитетски медицински потрошни материјал - самостална набавка установе</t>
  </si>
  <si>
    <t>Табела 13.</t>
  </si>
  <si>
    <t>Извршење јануар - јун  2025.</t>
  </si>
  <si>
    <t>РЕАГЕНСИ (УКУПНО)</t>
  </si>
  <si>
    <t>Реагенси који се набављају у поступку ЦЈН</t>
  </si>
  <si>
    <t>Реагенси - самостална набавка установе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</si>
</sst>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_)@"/>
    <numFmt numFmtId="169" formatCode="0;0;;@"/>
    <numFmt numFmtId="170" formatCode="0.0"/>
    <numFmt numFmtId="171" formatCode="0&quot;.&quot;"/>
  </numFmts>
  <fonts count="55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2"/>
      <name val="Arial"/>
      <charset val="134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b/>
      <sz val="9"/>
      <color indexed="57"/>
      <name val="Arial"/>
      <charset val="134"/>
    </font>
    <font>
      <sz val="8"/>
      <name val="Cambria"/>
      <charset val="134"/>
    </font>
    <font>
      <sz val="10"/>
      <color rgb="FFFF0000"/>
      <name val="HelveticaPlain"/>
      <charset val="134"/>
    </font>
    <font>
      <sz val="7"/>
      <name val="Cambria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sz val="10"/>
      <color indexed="8"/>
      <name val="Arial"/>
      <charset val="134"/>
    </font>
    <font>
      <sz val="7"/>
      <name val="Arial"/>
      <charset val="134"/>
    </font>
    <font>
      <b/>
      <sz val="10"/>
      <name val="Times New Roman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876400036622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4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23" applyNumberFormat="0" applyFill="0" applyAlignment="0" applyProtection="0"/>
    <xf numFmtId="0" fontId="48" fillId="0" borderId="0">
      <alignment horizontal="left" vertical="center" indent="1"/>
    </xf>
    <xf numFmtId="0" fontId="6" fillId="0" borderId="0"/>
    <xf numFmtId="0" fontId="29" fillId="0" borderId="0"/>
    <xf numFmtId="0" fontId="47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50" fillId="8" borderId="33">
      <alignment vertical="center"/>
    </xf>
    <xf numFmtId="0" fontId="51" fillId="0" borderId="33">
      <alignment horizontal="left" vertical="center" wrapText="1"/>
      <protection locked="0"/>
    </xf>
  </cellStyleXfs>
  <cellXfs count="335">
    <xf numFmtId="0" fontId="0" fillId="0" borderId="0" xfId="0"/>
    <xf numFmtId="0" fontId="1" fillId="0" borderId="0" xfId="0" applyFont="1"/>
    <xf numFmtId="0" fontId="2" fillId="0" borderId="0" xfId="0" applyFont="1"/>
    <xf numFmtId="168" fontId="3" fillId="2" borderId="1" xfId="13" applyNumberFormat="1" applyFont="1" applyFill="1" applyBorder="1">
      <alignment vertical="center"/>
    </xf>
    <xf numFmtId="168" fontId="3" fillId="2" borderId="2" xfId="13" applyNumberFormat="1" applyFont="1" applyFill="1" applyBorder="1" applyAlignment="1">
      <alignment horizontal="right" vertical="center"/>
    </xf>
    <xf numFmtId="169" fontId="4" fillId="0" borderId="1" xfId="14" applyNumberFormat="1" applyFont="1" applyBorder="1" applyAlignment="1" applyProtection="1">
      <alignment horizontal="left" vertical="center" indent="1"/>
    </xf>
    <xf numFmtId="169" fontId="4" fillId="0" borderId="3" xfId="14" applyNumberFormat="1" applyFont="1" applyBorder="1" applyAlignment="1" applyProtection="1">
      <alignment horizontal="left" vertical="center" indent="1"/>
    </xf>
    <xf numFmtId="169" fontId="4" fillId="0" borderId="2" xfId="14" applyNumberFormat="1" applyFont="1" applyBorder="1" applyAlignment="1" applyProtection="1">
      <alignment horizontal="left" vertical="center" indent="1"/>
    </xf>
    <xf numFmtId="169" fontId="5" fillId="0" borderId="1" xfId="14" applyNumberFormat="1" applyFont="1" applyBorder="1" applyAlignment="1" applyProtection="1">
      <alignment horizontal="left" vertical="center"/>
    </xf>
    <xf numFmtId="169" fontId="5" fillId="0" borderId="3" xfId="14" applyNumberFormat="1" applyFont="1" applyBorder="1" applyAlignment="1" applyProtection="1">
      <alignment horizontal="left" vertical="center"/>
    </xf>
    <xf numFmtId="169" fontId="5" fillId="0" borderId="2" xfId="14" applyNumberFormat="1" applyFont="1" applyBorder="1" applyAlignment="1" applyProtection="1">
      <alignment horizontal="left" vertical="center"/>
    </xf>
    <xf numFmtId="0" fontId="6" fillId="0" borderId="0" xfId="4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/>
    <xf numFmtId="0" fontId="8" fillId="4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5" borderId="4" xfId="0" applyFont="1" applyFill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wrapText="1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3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6" borderId="4" xfId="0" applyFont="1" applyFill="1" applyBorder="1"/>
    <xf numFmtId="0" fontId="8" fillId="6" borderId="6" xfId="0" applyFont="1" applyFill="1" applyBorder="1"/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 vertical="center" wrapText="1"/>
    </xf>
    <xf numFmtId="0" fontId="8" fillId="6" borderId="10" xfId="0" applyFont="1" applyFill="1" applyBorder="1"/>
    <xf numFmtId="0" fontId="6" fillId="0" borderId="7" xfId="0" applyFont="1" applyBorder="1"/>
    <xf numFmtId="0" fontId="11" fillId="0" borderId="0" xfId="6" applyFont="1"/>
    <xf numFmtId="168" fontId="12" fillId="8" borderId="11" xfId="13" applyNumberFormat="1" applyFont="1" applyBorder="1">
      <alignment vertical="center"/>
    </xf>
    <xf numFmtId="168" fontId="12" fillId="8" borderId="12" xfId="13" applyNumberFormat="1" applyFont="1" applyBorder="1" applyAlignment="1">
      <alignment horizontal="right" vertical="center"/>
    </xf>
    <xf numFmtId="169" fontId="13" fillId="0" borderId="11" xfId="14" applyNumberFormat="1" applyFont="1" applyBorder="1" applyAlignment="1" applyProtection="1">
      <alignment horizontal="left" vertical="center" indent="1"/>
    </xf>
    <xf numFmtId="169" fontId="13" fillId="0" borderId="13" xfId="14" applyNumberFormat="1" applyFont="1" applyBorder="1" applyAlignment="1" applyProtection="1">
      <alignment horizontal="left" vertical="center" indent="1"/>
    </xf>
    <xf numFmtId="169" fontId="13" fillId="0" borderId="12" xfId="14" applyNumberFormat="1" applyFont="1" applyBorder="1" applyAlignment="1" applyProtection="1">
      <alignment horizontal="left" vertical="center" indent="1"/>
    </xf>
    <xf numFmtId="0" fontId="14" fillId="0" borderId="0" xfId="0" applyFont="1" applyAlignment="1">
      <alignment vertical="center"/>
    </xf>
    <xf numFmtId="169" fontId="15" fillId="0" borderId="11" xfId="14" applyNumberFormat="1" applyFont="1" applyBorder="1" applyAlignment="1" applyProtection="1">
      <alignment horizontal="left" vertical="center"/>
    </xf>
    <xf numFmtId="169" fontId="15" fillId="0" borderId="13" xfId="14" applyNumberFormat="1" applyFont="1" applyBorder="1" applyAlignment="1" applyProtection="1">
      <alignment horizontal="left" vertical="center"/>
    </xf>
    <xf numFmtId="169" fontId="15" fillId="0" borderId="12" xfId="14" applyNumberFormat="1" applyFont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9" borderId="4" xfId="4" applyFont="1" applyFill="1" applyBorder="1" applyAlignment="1">
      <alignment horizontal="left" vertical="center" wrapText="1"/>
    </xf>
    <xf numFmtId="0" fontId="0" fillId="9" borderId="4" xfId="0" applyFill="1" applyBorder="1"/>
    <xf numFmtId="0" fontId="17" fillId="9" borderId="4" xfId="4" applyFont="1" applyFill="1" applyBorder="1" applyAlignment="1">
      <alignment horizontal="center" vertical="center" wrapText="1"/>
    </xf>
    <xf numFmtId="0" fontId="18" fillId="0" borderId="4" xfId="4" applyFont="1" applyBorder="1" applyAlignment="1">
      <alignment vertical="center" wrapText="1"/>
    </xf>
    <xf numFmtId="0" fontId="19" fillId="0" borderId="4" xfId="4" applyFont="1" applyBorder="1" applyAlignment="1">
      <alignment horizontal="left" vertical="center" wrapText="1"/>
    </xf>
    <xf numFmtId="0" fontId="0" fillId="0" borderId="4" xfId="0" applyBorder="1"/>
    <xf numFmtId="0" fontId="17" fillId="9" borderId="4" xfId="4" applyFont="1" applyFill="1" applyBorder="1" applyAlignment="1">
      <alignment wrapText="1"/>
    </xf>
    <xf numFmtId="49" fontId="19" fillId="0" borderId="4" xfId="4" applyNumberFormat="1" applyFont="1" applyBorder="1" applyAlignment="1">
      <alignment horizontal="left" vertical="center" wrapText="1"/>
    </xf>
    <xf numFmtId="0" fontId="18" fillId="4" borderId="4" xfId="4" applyFont="1" applyFill="1" applyBorder="1" applyAlignment="1">
      <alignment vertical="center" wrapText="1"/>
    </xf>
    <xf numFmtId="0" fontId="17" fillId="9" borderId="4" xfId="4" applyFont="1" applyFill="1" applyBorder="1" applyAlignment="1">
      <alignment vertical="center" wrapText="1"/>
    </xf>
    <xf numFmtId="49" fontId="19" fillId="4" borderId="4" xfId="4" applyNumberFormat="1" applyFont="1" applyFill="1" applyBorder="1" applyAlignment="1">
      <alignment horizontal="left" vertical="center" wrapText="1"/>
    </xf>
    <xf numFmtId="0" fontId="20" fillId="0" borderId="4" xfId="4" applyFont="1" applyBorder="1" applyAlignment="1">
      <alignment vertical="center" wrapText="1"/>
    </xf>
    <xf numFmtId="0" fontId="19" fillId="4" borderId="4" xfId="4" applyFont="1" applyFill="1" applyBorder="1" applyAlignment="1">
      <alignment horizontal="left" vertical="center" wrapText="1"/>
    </xf>
    <xf numFmtId="0" fontId="18" fillId="10" borderId="4" xfId="4" applyFont="1" applyFill="1" applyBorder="1" applyAlignment="1">
      <alignment vertical="center" wrapText="1"/>
    </xf>
    <xf numFmtId="0" fontId="19" fillId="10" borderId="4" xfId="4" applyFont="1" applyFill="1" applyBorder="1" applyAlignment="1">
      <alignment horizontal="left" vertical="center" wrapText="1"/>
    </xf>
    <xf numFmtId="0" fontId="21" fillId="9" borderId="4" xfId="4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wrapText="1"/>
    </xf>
    <xf numFmtId="0" fontId="21" fillId="9" borderId="4" xfId="0" applyFont="1" applyFill="1" applyBorder="1" applyAlignment="1">
      <alignment wrapText="1"/>
    </xf>
    <xf numFmtId="0" fontId="19" fillId="0" borderId="4" xfId="4" applyFont="1" applyBorder="1" applyAlignment="1">
      <alignment horizontal="left" wrapText="1"/>
    </xf>
    <xf numFmtId="0" fontId="18" fillId="0" borderId="4" xfId="4" applyFont="1" applyBorder="1" applyAlignment="1">
      <alignment wrapText="1"/>
    </xf>
    <xf numFmtId="0" fontId="21" fillId="9" borderId="4" xfId="0" applyFont="1" applyFill="1" applyBorder="1" applyAlignment="1">
      <alignment horizontal="center" wrapText="1"/>
    </xf>
    <xf numFmtId="0" fontId="6" fillId="0" borderId="0" xfId="0" applyFont="1"/>
    <xf numFmtId="168" fontId="22" fillId="2" borderId="2" xfId="13" applyNumberFormat="1" applyFont="1" applyFill="1" applyBorder="1" applyAlignment="1">
      <alignment horizontal="right" vertical="center"/>
    </xf>
    <xf numFmtId="0" fontId="23" fillId="0" borderId="1" xfId="14" applyFont="1" applyBorder="1" applyAlignment="1" applyProtection="1">
      <alignment horizontal="left" vertical="center" indent="1"/>
    </xf>
    <xf numFmtId="0" fontId="4" fillId="0" borderId="1" xfId="14" applyFont="1" applyBorder="1" applyAlignment="1" applyProtection="1">
      <alignment horizontal="left" vertical="center" indent="1"/>
    </xf>
    <xf numFmtId="169" fontId="4" fillId="0" borderId="0" xfId="14" applyNumberFormat="1" applyFont="1" applyBorder="1" applyAlignment="1" applyProtection="1">
      <alignment horizontal="left" vertical="center" indent="1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25" fillId="0" borderId="1" xfId="14" applyFont="1" applyBorder="1" applyAlignment="1" applyProtection="1">
      <alignment horizontal="left" vertical="center" indent="1"/>
    </xf>
    <xf numFmtId="49" fontId="3" fillId="0" borderId="0" xfId="13" applyNumberFormat="1" applyFont="1" applyFill="1" applyBorder="1">
      <alignment vertical="center"/>
    </xf>
    <xf numFmtId="168" fontId="3" fillId="0" borderId="0" xfId="13" applyNumberFormat="1" applyFont="1" applyFill="1" applyBorder="1" applyAlignment="1">
      <alignment horizontal="right" vertical="center"/>
    </xf>
    <xf numFmtId="168" fontId="26" fillId="2" borderId="4" xfId="13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8" fontId="3" fillId="0" borderId="0" xfId="13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8" fontId="27" fillId="2" borderId="0" xfId="13" applyNumberFormat="1" applyFont="1" applyFill="1" applyBorder="1" applyAlignment="1"/>
    <xf numFmtId="49" fontId="27" fillId="2" borderId="0" xfId="13" applyNumberFormat="1" applyFont="1" applyFill="1" applyBorder="1" applyAlignment="1"/>
    <xf numFmtId="49" fontId="14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4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left" vertical="center"/>
    </xf>
    <xf numFmtId="0" fontId="29" fillId="5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16" fontId="14" fillId="5" borderId="0" xfId="0" applyNumberFormat="1" applyFont="1" applyFill="1" applyAlignment="1">
      <alignment vertical="center"/>
    </xf>
    <xf numFmtId="1" fontId="6" fillId="4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left" vertical="center"/>
    </xf>
    <xf numFmtId="1" fontId="6" fillId="4" borderId="4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vertical="center"/>
    </xf>
    <xf numFmtId="16" fontId="14" fillId="5" borderId="4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6" fillId="4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29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16" fontId="6" fillId="5" borderId="4" xfId="0" applyNumberFormat="1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5" borderId="4" xfId="0" applyNumberFormat="1" applyFont="1" applyFill="1" applyBorder="1" applyAlignment="1">
      <alignment horizontal="left" vertical="center" wrapText="1"/>
    </xf>
    <xf numFmtId="16" fontId="6" fillId="5" borderId="4" xfId="0" applyNumberFormat="1" applyFont="1" applyFill="1" applyBorder="1" applyAlignment="1">
      <alignment horizontal="left" vertical="center"/>
    </xf>
    <xf numFmtId="16" fontId="6" fillId="5" borderId="4" xfId="0" applyNumberFormat="1" applyFont="1" applyFill="1" applyBorder="1" applyAlignment="1">
      <alignment vertical="center"/>
    </xf>
    <xf numFmtId="16" fontId="6" fillId="4" borderId="4" xfId="0" applyNumberFormat="1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horizontal="left" vertical="center"/>
    </xf>
    <xf numFmtId="49" fontId="6" fillId="5" borderId="4" xfId="0" applyNumberFormat="1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9" fontId="23" fillId="0" borderId="1" xfId="14" applyNumberFormat="1" applyFont="1" applyBorder="1" applyAlignment="1" applyProtection="1">
      <alignment horizontal="left" vertical="center" indent="1"/>
    </xf>
    <xf numFmtId="0" fontId="28" fillId="0" borderId="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Continuous" vertical="center"/>
    </xf>
    <xf numFmtId="170" fontId="6" fillId="0" borderId="4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0" fillId="0" borderId="10" xfId="0" applyBorder="1"/>
    <xf numFmtId="169" fontId="4" fillId="0" borderId="17" xfId="14" applyNumberFormat="1" applyFont="1" applyBorder="1" applyAlignment="1" applyProtection="1">
      <alignment horizontal="left" vertical="center" indent="1"/>
    </xf>
    <xf numFmtId="169" fontId="4" fillId="0" borderId="18" xfId="14" applyNumberFormat="1" applyFont="1" applyBorder="1" applyAlignment="1" applyProtection="1">
      <alignment horizontal="left" vertical="center" indent="1"/>
    </xf>
    <xf numFmtId="169" fontId="4" fillId="0" borderId="19" xfId="14" applyNumberFormat="1" applyFont="1" applyBorder="1" applyAlignment="1" applyProtection="1">
      <alignment horizontal="left" vertical="center" indent="1"/>
    </xf>
    <xf numFmtId="169" fontId="5" fillId="0" borderId="18" xfId="14" applyNumberFormat="1" applyFont="1" applyBorder="1" applyAlignment="1" applyProtection="1">
      <alignment horizontal="left" vertical="center"/>
    </xf>
    <xf numFmtId="0" fontId="0" fillId="0" borderId="20" xfId="0" applyBorder="1"/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34" fillId="0" borderId="22" xfId="2" applyBorder="1"/>
    <xf numFmtId="0" fontId="34" fillId="0" borderId="22" xfId="2" applyBorder="1" applyAlignment="1">
      <alignment vertical="center" wrapText="1"/>
    </xf>
    <xf numFmtId="0" fontId="34" fillId="4" borderId="22" xfId="2" applyFill="1" applyBorder="1" applyAlignment="1">
      <alignment vertical="center" wrapText="1"/>
    </xf>
    <xf numFmtId="0" fontId="34" fillId="0" borderId="23" xfId="2"/>
    <xf numFmtId="0" fontId="34" fillId="0" borderId="23" xfId="2" applyAlignment="1">
      <alignment wrapText="1"/>
    </xf>
    <xf numFmtId="3" fontId="34" fillId="0" borderId="23" xfId="2" applyNumberFormat="1"/>
    <xf numFmtId="0" fontId="34" fillId="0" borderId="23" xfId="2" applyNumberFormat="1"/>
    <xf numFmtId="0" fontId="35" fillId="5" borderId="24" xfId="1" applyFill="1" applyBorder="1" applyAlignment="1" applyProtection="1"/>
    <xf numFmtId="0" fontId="36" fillId="4" borderId="24" xfId="0" applyFont="1" applyFill="1" applyBorder="1"/>
    <xf numFmtId="0" fontId="36" fillId="0" borderId="0" xfId="0" applyFont="1"/>
    <xf numFmtId="0" fontId="36" fillId="0" borderId="25" xfId="0" applyFont="1" applyBorder="1"/>
    <xf numFmtId="0" fontId="36" fillId="4" borderId="25" xfId="0" applyFont="1" applyFill="1" applyBorder="1"/>
    <xf numFmtId="0" fontId="0" fillId="0" borderId="25" xfId="0" applyBorder="1"/>
    <xf numFmtId="0" fontId="0" fillId="4" borderId="24" xfId="0" applyFill="1" applyBorder="1"/>
    <xf numFmtId="0" fontId="0" fillId="4" borderId="25" xfId="0" applyFill="1" applyBorder="1"/>
    <xf numFmtId="0" fontId="37" fillId="4" borderId="26" xfId="0" applyFont="1" applyFill="1" applyBorder="1" applyAlignment="1">
      <alignment horizontal="left" vertical="center" wrapText="1"/>
    </xf>
    <xf numFmtId="0" fontId="37" fillId="4" borderId="27" xfId="0" applyFont="1" applyFill="1" applyBorder="1" applyAlignment="1">
      <alignment horizontal="left" vertical="center" wrapText="1"/>
    </xf>
    <xf numFmtId="0" fontId="0" fillId="0" borderId="28" xfId="0" applyBorder="1"/>
    <xf numFmtId="0" fontId="0" fillId="4" borderId="29" xfId="0" applyFill="1" applyBorder="1"/>
    <xf numFmtId="0" fontId="0" fillId="4" borderId="30" xfId="0" applyFill="1" applyBorder="1"/>
    <xf numFmtId="0" fontId="34" fillId="0" borderId="27" xfId="2" applyBorder="1"/>
    <xf numFmtId="0" fontId="9" fillId="0" borderId="0" xfId="10" applyFont="1"/>
    <xf numFmtId="0" fontId="9" fillId="0" borderId="0" xfId="4" applyFont="1"/>
    <xf numFmtId="0" fontId="38" fillId="0" borderId="0" xfId="4" applyFont="1"/>
    <xf numFmtId="49" fontId="6" fillId="0" borderId="0" xfId="4" applyNumberFormat="1"/>
    <xf numFmtId="0" fontId="9" fillId="0" borderId="0" xfId="4" applyFont="1" applyAlignment="1">
      <alignment horizontal="right"/>
    </xf>
    <xf numFmtId="0" fontId="6" fillId="0" borderId="0" xfId="4"/>
    <xf numFmtId="0" fontId="32" fillId="0" borderId="4" xfId="4" applyFont="1" applyBorder="1" applyAlignment="1">
      <alignment vertical="center" wrapText="1"/>
    </xf>
    <xf numFmtId="0" fontId="39" fillId="11" borderId="4" xfId="11" applyFont="1" applyFill="1" applyBorder="1" applyAlignment="1">
      <alignment horizontal="right"/>
    </xf>
    <xf numFmtId="0" fontId="8" fillId="5" borderId="4" xfId="11" applyFont="1" applyFill="1" applyBorder="1" applyAlignment="1">
      <alignment horizontal="center" vertical="center" wrapText="1"/>
    </xf>
    <xf numFmtId="0" fontId="32" fillId="0" borderId="4" xfId="4" applyFont="1" applyBorder="1" applyProtection="1">
      <protection locked="0"/>
    </xf>
    <xf numFmtId="0" fontId="32" fillId="0" borderId="4" xfId="11" applyFont="1" applyBorder="1" applyAlignment="1" applyProtection="1">
      <alignment horizontal="right"/>
      <protection locked="0"/>
    </xf>
    <xf numFmtId="0" fontId="32" fillId="12" borderId="4" xfId="11" applyFont="1" applyFill="1" applyBorder="1" applyAlignment="1">
      <alignment horizontal="right"/>
    </xf>
    <xf numFmtId="0" fontId="32" fillId="0" borderId="4" xfId="11" applyFont="1" applyBorder="1" applyProtection="1">
      <protection locked="0"/>
    </xf>
    <xf numFmtId="0" fontId="32" fillId="0" borderId="4" xfId="11" applyFont="1" applyBorder="1" applyAlignment="1" applyProtection="1">
      <alignment wrapText="1"/>
      <protection locked="0"/>
    </xf>
    <xf numFmtId="0" fontId="32" fillId="0" borderId="4" xfId="10" applyFont="1" applyBorder="1" applyProtection="1">
      <protection locked="0"/>
    </xf>
    <xf numFmtId="0" fontId="39" fillId="11" borderId="4" xfId="10" applyFont="1" applyFill="1" applyBorder="1" applyAlignment="1">
      <alignment horizontal="right" vertical="center"/>
    </xf>
    <xf numFmtId="0" fontId="39" fillId="12" borderId="4" xfId="11" applyFont="1" applyFill="1" applyBorder="1" applyAlignment="1">
      <alignment horizontal="right"/>
    </xf>
    <xf numFmtId="0" fontId="6" fillId="0" borderId="0" xfId="12" applyAlignment="1">
      <alignment horizontal="right"/>
    </xf>
    <xf numFmtId="0" fontId="38" fillId="0" borderId="0" xfId="4" applyFont="1" applyAlignment="1">
      <alignment horizontal="center" vertical="center" wrapText="1"/>
    </xf>
    <xf numFmtId="3" fontId="38" fillId="0" borderId="0" xfId="4" applyNumberFormat="1" applyFont="1" applyAlignment="1">
      <alignment horizontal="center" vertical="center" wrapText="1"/>
    </xf>
    <xf numFmtId="0" fontId="40" fillId="0" borderId="0" xfId="4" applyFont="1"/>
    <xf numFmtId="0" fontId="8" fillId="5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32" fillId="5" borderId="4" xfId="0" applyFont="1" applyFill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5" borderId="4" xfId="0" applyFont="1" applyFill="1" applyBorder="1" applyAlignment="1">
      <alignment horizontal="left" wrapText="1"/>
    </xf>
    <xf numFmtId="0" fontId="32" fillId="11" borderId="4" xfId="0" applyFont="1" applyFill="1" applyBorder="1" applyAlignment="1">
      <alignment horizontal="center" vertical="center"/>
    </xf>
    <xf numFmtId="0" fontId="32" fillId="11" borderId="4" xfId="0" applyFont="1" applyFill="1" applyBorder="1" applyAlignment="1">
      <alignment horizontal="center" vertical="center" wrapText="1"/>
    </xf>
    <xf numFmtId="0" fontId="32" fillId="0" borderId="0" xfId="4" applyFont="1" applyAlignment="1">
      <alignment vertical="center"/>
    </xf>
    <xf numFmtId="0" fontId="32" fillId="0" borderId="0" xfId="4" applyFont="1" applyAlignment="1">
      <alignment vertical="center" wrapText="1"/>
    </xf>
    <xf numFmtId="0" fontId="38" fillId="0" borderId="0" xfId="4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5" borderId="4" xfId="0" applyNumberFormat="1" applyFont="1" applyFill="1" applyBorder="1" applyAlignment="1">
      <alignment horizontal="center" vertical="center" textRotation="90" wrapText="1"/>
    </xf>
    <xf numFmtId="0" fontId="32" fillId="12" borderId="4" xfId="0" applyFont="1" applyFill="1" applyBorder="1" applyAlignment="1">
      <alignment horizontal="center" vertical="center" wrapText="1"/>
    </xf>
    <xf numFmtId="3" fontId="32" fillId="12" borderId="4" xfId="0" applyNumberFormat="1" applyFont="1" applyFill="1" applyBorder="1" applyAlignment="1">
      <alignment horizontal="center" vertical="center" wrapText="1"/>
    </xf>
    <xf numFmtId="0" fontId="32" fillId="0" borderId="4" xfId="0" applyFont="1" applyBorder="1" applyAlignment="1" applyProtection="1">
      <alignment horizontal="center" wrapText="1"/>
      <protection locked="0"/>
    </xf>
    <xf numFmtId="3" fontId="8" fillId="5" borderId="4" xfId="4" applyNumberFormat="1" applyFont="1" applyFill="1" applyBorder="1" applyAlignment="1">
      <alignment horizontal="center" vertical="center" textRotation="90" wrapText="1"/>
    </xf>
    <xf numFmtId="3" fontId="32" fillId="0" borderId="4" xfId="4" applyNumberFormat="1" applyFont="1" applyBorder="1" applyAlignment="1">
      <alignment horizontal="center" vertical="center" wrapText="1"/>
    </xf>
    <xf numFmtId="0" fontId="32" fillId="0" borderId="4" xfId="0" applyFont="1" applyBorder="1" applyAlignment="1" applyProtection="1">
      <alignment horizontal="center"/>
      <protection locked="0"/>
    </xf>
    <xf numFmtId="3" fontId="32" fillId="11" borderId="4" xfId="4" applyNumberFormat="1" applyFont="1" applyFill="1" applyBorder="1" applyAlignment="1">
      <alignment horizontal="center" vertical="center" wrapText="1"/>
    </xf>
    <xf numFmtId="0" fontId="32" fillId="0" borderId="0" xfId="4" applyFont="1"/>
    <xf numFmtId="0" fontId="9" fillId="0" borderId="0" xfId="4" applyFont="1" applyAlignment="1">
      <alignment horizontal="center" vertical="center" wrapText="1"/>
    </xf>
    <xf numFmtId="0" fontId="41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32" fillId="5" borderId="4" xfId="4" applyFont="1" applyFill="1" applyBorder="1" applyAlignment="1">
      <alignment horizontal="center" vertical="center" textRotation="90" wrapText="1"/>
    </xf>
    <xf numFmtId="0" fontId="32" fillId="0" borderId="4" xfId="4" applyFont="1" applyBorder="1" applyAlignment="1">
      <alignment horizontal="center" vertical="center" textRotation="90" wrapText="1"/>
    </xf>
    <xf numFmtId="0" fontId="32" fillId="0" borderId="4" xfId="4" applyFont="1" applyBorder="1" applyAlignment="1" applyProtection="1">
      <alignment horizontal="center" vertical="center" wrapText="1"/>
      <protection locked="0"/>
    </xf>
    <xf numFmtId="0" fontId="32" fillId="5" borderId="4" xfId="4" applyFont="1" applyFill="1" applyBorder="1" applyAlignment="1" applyProtection="1">
      <alignment horizontal="center" vertical="center" wrapText="1"/>
      <protection locked="0"/>
    </xf>
    <xf numFmtId="0" fontId="32" fillId="11" borderId="4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3" fontId="38" fillId="0" borderId="0" xfId="4" applyNumberFormat="1" applyFont="1"/>
    <xf numFmtId="3" fontId="32" fillId="12" borderId="4" xfId="0" applyNumberFormat="1" applyFont="1" applyFill="1" applyBorder="1" applyAlignment="1">
      <alignment horizontal="center" vertical="center"/>
    </xf>
    <xf numFmtId="0" fontId="32" fillId="0" borderId="4" xfId="4" applyFont="1" applyBorder="1" applyAlignment="1" applyProtection="1">
      <alignment horizontal="center" vertical="center"/>
      <protection locked="0"/>
    </xf>
    <xf numFmtId="3" fontId="40" fillId="0" borderId="0" xfId="4" applyNumberFormat="1" applyFont="1"/>
    <xf numFmtId="0" fontId="42" fillId="0" borderId="0" xfId="4" applyFont="1" applyAlignment="1">
      <alignment horizontal="center"/>
    </xf>
    <xf numFmtId="0" fontId="38" fillId="0" borderId="0" xfId="4" applyFont="1" applyAlignment="1">
      <alignment horizontal="center" vertical="center"/>
    </xf>
    <xf numFmtId="168" fontId="3" fillId="2" borderId="31" xfId="13" applyNumberFormat="1" applyFont="1" applyFill="1" applyBorder="1">
      <alignment vertical="center"/>
    </xf>
    <xf numFmtId="168" fontId="3" fillId="2" borderId="31" xfId="13" applyNumberFormat="1" applyFont="1" applyFill="1" applyBorder="1" applyAlignment="1">
      <alignment horizontal="right" vertical="center"/>
    </xf>
    <xf numFmtId="169" fontId="4" fillId="0" borderId="3" xfId="14" applyNumberFormat="1" applyFont="1" applyBorder="1" applyAlignment="1" applyProtection="1">
      <alignment horizontal="left" vertical="center" wrapText="1" indent="1"/>
    </xf>
    <xf numFmtId="169" fontId="43" fillId="0" borderId="1" xfId="14" applyNumberFormat="1" applyFont="1" applyBorder="1" applyAlignment="1" applyProtection="1">
      <alignment horizontal="left" vertical="center" indent="1"/>
    </xf>
    <xf numFmtId="169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2" fontId="32" fillId="0" borderId="4" xfId="0" applyNumberFormat="1" applyFont="1" applyBorder="1" applyAlignment="1" applyProtection="1">
      <alignment horizontal="left" vertical="center" wrapText="1"/>
      <protection locked="0"/>
    </xf>
    <xf numFmtId="3" fontId="32" fillId="0" borderId="4" xfId="0" applyNumberFormat="1" applyFont="1" applyBorder="1" applyAlignment="1" applyProtection="1">
      <alignment horizontal="center" vertical="center" wrapText="1"/>
      <protection locked="0"/>
    </xf>
    <xf numFmtId="0" fontId="32" fillId="11" borderId="4" xfId="0" applyFont="1" applyFill="1" applyBorder="1" applyAlignment="1">
      <alignment horizontal="right" vertical="center" wrapText="1"/>
    </xf>
    <xf numFmtId="0" fontId="38" fillId="0" borderId="0" xfId="4" applyFont="1" applyAlignment="1">
      <alignment horizontal="left" vertical="center" wrapText="1"/>
    </xf>
    <xf numFmtId="0" fontId="38" fillId="0" borderId="0" xfId="4" applyFont="1" applyAlignment="1">
      <alignment horizontal="left" wrapText="1"/>
    </xf>
    <xf numFmtId="0" fontId="38" fillId="0" borderId="0" xfId="4" applyFont="1" applyAlignment="1">
      <alignment wrapText="1"/>
    </xf>
    <xf numFmtId="0" fontId="32" fillId="0" borderId="4" xfId="0" applyFont="1" applyBorder="1" applyProtection="1">
      <protection locked="0"/>
    </xf>
    <xf numFmtId="3" fontId="32" fillId="11" borderId="4" xfId="0" applyNumberFormat="1" applyFont="1" applyFill="1" applyBorder="1" applyAlignment="1">
      <alignment horizontal="center" vertical="center" wrapText="1"/>
    </xf>
    <xf numFmtId="3" fontId="40" fillId="0" borderId="0" xfId="4" applyNumberFormat="1" applyFont="1" applyAlignment="1">
      <alignment horizontal="center" vertical="center" wrapText="1"/>
    </xf>
    <xf numFmtId="3" fontId="38" fillId="0" borderId="0" xfId="4" applyNumberFormat="1" applyFont="1" applyAlignment="1">
      <alignment wrapText="1"/>
    </xf>
    <xf numFmtId="3" fontId="40" fillId="0" borderId="0" xfId="4" applyNumberFormat="1" applyFont="1" applyAlignment="1">
      <alignment wrapText="1"/>
    </xf>
    <xf numFmtId="169" fontId="4" fillId="0" borderId="2" xfId="14" applyNumberFormat="1" applyFont="1" applyBorder="1" applyAlignment="1" applyProtection="1">
      <alignment horizontal="left" vertical="center" wrapText="1" indent="1"/>
    </xf>
    <xf numFmtId="169" fontId="4" fillId="0" borderId="2" xfId="14" applyNumberFormat="1" applyFont="1" applyBorder="1" applyAlignment="1" applyProtection="1">
      <alignment horizontal="right" vertical="center"/>
    </xf>
    <xf numFmtId="3" fontId="32" fillId="12" borderId="4" xfId="0" applyNumberFormat="1" applyFont="1" applyFill="1" applyBorder="1"/>
    <xf numFmtId="3" fontId="32" fillId="11" borderId="4" xfId="0" applyNumberFormat="1" applyFont="1" applyFill="1" applyBorder="1"/>
    <xf numFmtId="0" fontId="32" fillId="12" borderId="4" xfId="0" applyFont="1" applyFill="1" applyBorder="1"/>
    <xf numFmtId="0" fontId="32" fillId="11" borderId="4" xfId="0" applyFont="1" applyFill="1" applyBorder="1"/>
    <xf numFmtId="0" fontId="9" fillId="4" borderId="0" xfId="0" applyFont="1" applyFill="1"/>
    <xf numFmtId="0" fontId="46" fillId="0" borderId="0" xfId="0" applyFont="1"/>
    <xf numFmtId="0" fontId="46" fillId="0" borderId="32" xfId="0" applyFont="1" applyBorder="1"/>
    <xf numFmtId="0" fontId="9" fillId="0" borderId="32" xfId="0" applyFont="1" applyBorder="1"/>
    <xf numFmtId="171" fontId="46" fillId="0" borderId="0" xfId="0" applyNumberFormat="1" applyFont="1" applyAlignment="1">
      <alignment horizontal="right"/>
    </xf>
    <xf numFmtId="169" fontId="46" fillId="0" borderId="0" xfId="14" applyNumberFormat="1" applyFont="1" applyBorder="1" applyAlignment="1" applyProtection="1">
      <alignment horizontal="left" vertical="center"/>
    </xf>
    <xf numFmtId="169" fontId="5" fillId="0" borderId="0" xfId="14" applyNumberFormat="1" applyFont="1" applyBorder="1" applyAlignment="1" applyProtection="1">
      <alignment horizontal="left" vertical="center"/>
    </xf>
    <xf numFmtId="171" fontId="46" fillId="4" borderId="0" xfId="0" applyNumberFormat="1" applyFont="1" applyFill="1" applyAlignment="1">
      <alignment horizontal="right"/>
    </xf>
    <xf numFmtId="169" fontId="46" fillId="4" borderId="0" xfId="14" applyNumberFormat="1" applyFont="1" applyFill="1" applyBorder="1" applyAlignment="1" applyProtection="1">
      <alignment horizontal="left" vertical="center"/>
    </xf>
    <xf numFmtId="169" fontId="5" fillId="4" borderId="0" xfId="14" applyNumberFormat="1" applyFont="1" applyFill="1" applyBorder="1" applyAlignment="1" applyProtection="1">
      <alignment horizontal="left" vertical="center"/>
    </xf>
    <xf numFmtId="169" fontId="5" fillId="4" borderId="19" xfId="14" applyNumberFormat="1" applyFont="1" applyFill="1" applyBorder="1" applyAlignment="1" applyProtection="1">
      <alignment horizontal="left" vertical="center"/>
    </xf>
    <xf numFmtId="0" fontId="6" fillId="0" borderId="10" xfId="0" quotePrefix="1" applyFont="1" applyBorder="1" applyAlignment="1">
      <alignment horizontal="left" vertical="center" wrapText="1"/>
    </xf>
    <xf numFmtId="16" fontId="14" fillId="0" borderId="0" xfId="0" quotePrefix="1" applyNumberFormat="1" applyFont="1" applyAlignment="1">
      <alignment horizontal="left" vertical="center"/>
    </xf>
    <xf numFmtId="0" fontId="41" fillId="5" borderId="0" xfId="4" applyFont="1" applyFill="1" applyAlignment="1">
      <alignment horizontal="left"/>
    </xf>
    <xf numFmtId="0" fontId="44" fillId="5" borderId="0" xfId="4" applyFont="1" applyFill="1" applyAlignment="1">
      <alignment horizontal="left"/>
    </xf>
    <xf numFmtId="0" fontId="45" fillId="5" borderId="0" xfId="4" applyFont="1" applyFill="1" applyAlignment="1">
      <alignment horizontal="center"/>
    </xf>
    <xf numFmtId="0" fontId="45" fillId="0" borderId="0" xfId="4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3" fontId="8" fillId="0" borderId="4" xfId="0" applyNumberFormat="1" applyFont="1" applyBorder="1" applyAlignment="1">
      <alignment horizontal="center" vertical="center" textRotation="90" wrapText="1"/>
    </xf>
    <xf numFmtId="0" fontId="32" fillId="5" borderId="4" xfId="4" applyFont="1" applyFill="1" applyBorder="1" applyAlignment="1">
      <alignment horizontal="center" vertical="center" wrapText="1"/>
    </xf>
    <xf numFmtId="0" fontId="32" fillId="0" borderId="4" xfId="4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textRotation="90" wrapText="1"/>
    </xf>
    <xf numFmtId="0" fontId="32" fillId="5" borderId="4" xfId="1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" fillId="0" borderId="14" xfId="14" applyFont="1" applyBorder="1" applyAlignment="1" applyProtection="1">
      <alignment horizontal="center" vertical="center"/>
    </xf>
    <xf numFmtId="0" fontId="4" fillId="0" borderId="0" xfId="14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5">
    <cellStyle name="ContentsHyperlink" xfId="3" xr:uid="{00000000-0005-0000-0000-000031000000}"/>
    <cellStyle name="Hyperlink" xfId="1" builtinId="8"/>
    <cellStyle name="Normal" xfId="0" builtinId="0"/>
    <cellStyle name="Normal 2" xfId="4" xr:uid="{00000000-0005-0000-0000-000032000000}"/>
    <cellStyle name="Normal 2 2" xfId="5" xr:uid="{00000000-0005-0000-0000-000033000000}"/>
    <cellStyle name="Normal 3" xfId="6" xr:uid="{00000000-0005-0000-0000-000034000000}"/>
    <cellStyle name="Normal 3 2" xfId="7" xr:uid="{00000000-0005-0000-0000-000035000000}"/>
    <cellStyle name="Normal 4" xfId="8" xr:uid="{00000000-0005-0000-0000-000036000000}"/>
    <cellStyle name="Normal 4 2" xfId="9" xr:uid="{00000000-0005-0000-0000-000037000000}"/>
    <cellStyle name="Normal_normativ kadra _ tabel_1" xfId="10" xr:uid="{00000000-0005-0000-0000-000038000000}"/>
    <cellStyle name="Normal_TAB DZ 1-10 (1)" xfId="11" xr:uid="{00000000-0005-0000-0000-000039000000}"/>
    <cellStyle name="Normal_TAB DZ 1-10 (1) 2" xfId="12" xr:uid="{00000000-0005-0000-0000-00003A000000}"/>
    <cellStyle name="Student Information" xfId="13" xr:uid="{00000000-0005-0000-0000-00003B000000}"/>
    <cellStyle name="Student Information - user entered" xfId="14" xr:uid="{00000000-0005-0000-0000-00003C000000}"/>
    <cellStyle name="Total" xfId="2" builtinId="25"/>
  </cellStyles>
  <dxfs count="30">
    <dxf>
      <font>
        <color rgb="FF9C0006"/>
      </font>
      <fill>
        <patternFill patternType="solid">
          <bgColor rgb="FFFFC7CE"/>
        </patternFill>
      </fill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right"/>
    </dxf>
    <dxf>
      <alignment vertical="center"/>
    </dxf>
    <dxf>
      <alignment vertical="center"/>
    </dxf>
    <dxf>
      <alignment horizontal="left"/>
    </dxf>
    <dxf>
      <alignment wrapText="1"/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 1" refreshedDate="45846.570393518501" createdVersion="6" refreshedVersion="5" minRefreshableVersion="3" recordCount="355" xr:uid="{00000000-000A-0000-FFFF-FFFF00000000}">
  <cacheSource type="worksheet">
    <worksheetSource ref="A6:J1048431" sheet="usluge_prema_OS"/>
  </cacheSource>
  <cacheFields count="10">
    <cacheField name="Организациона једицина" numFmtId="0">
      <sharedItems containsBlank="1" count="6">
        <m/>
        <s v="Физикална медицина одрасли"/>
        <s v="Коштано зглобна обољења деце"/>
        <s v="ОДЕЉЕЊЕ ЗА РЕХАБИЛИАТЦИЈУ ОДРАСЛИХ - респираторна рехабилитација"/>
        <s v="Локомоторна рехабилитација и реуматска обољења"/>
        <s v="ОДЕЉЕЊЕ ЗА РЕХАБИЛИТАЦИЈУ ДЕЦЕ - респираторна рехабилитација"/>
      </sharedItems>
    </cacheField>
    <cacheField name="Категорија" numFmtId="0">
      <sharedItems containsBlank="1" count="23">
        <m/>
        <s v="Специјалистички прегледи"/>
        <s v="Сви прегледи укупно"/>
        <s v="Здравствене услуге"/>
        <s v="Све услуге укупно"/>
        <s v="Остале услуге"/>
        <s v="Дијагностичке процедуре са снимањем"/>
        <s v="Укупно свих дијагностичких процедура са снимањем"/>
        <s v="Укупан број прегледаних пацијената"/>
        <s v="Рендген дијагностика ( 3 апарата и 1 смена)"/>
        <s v="Број прегледаних пацијената"/>
        <s v="Укупан број услуга"/>
        <s v="Ултразвучна дијагностика (4 апарата и 1 смена)"/>
        <s v="Доплер* (1 апарат и 1 смена)"/>
        <s v="Лабораторијска дијагностика"/>
        <s v="БРОЈ ПАЦИЈЕНАТА-УКУПНО"/>
        <s v="БРОЈ ПРЕГЛЕДАНИХ УЗОРАКА-УКУПНО"/>
        <s v="ЛАБОРАТОРИЈСКЕ АНАЛИЗЕ -УКУПНО"/>
        <s v="Број пацијената "/>
        <s v="Број прегледаних узорака"/>
        <s v="А. Биохемијске и хематолошке анализе укупно"/>
        <s v="Број пацијената"/>
        <s v="Б. Микробиолошке и паразитолошке анализе укупно"/>
      </sharedItems>
    </cacheField>
    <cacheField name="Шифра" numFmtId="0">
      <sharedItems containsBlank="1" containsMixedTypes="1" containsNumber="1" containsInteger="1" count="286">
        <m/>
        <s v="600001"/>
        <s v="600002"/>
        <s v="000008"/>
        <s v="11503-02"/>
        <s v="11503-04"/>
        <s v="11503-11"/>
        <s v="11503-12"/>
        <s v="11503-13"/>
        <s v="11512-00"/>
        <s v="11709-00"/>
        <s v="11713-00"/>
        <s v="11900-00"/>
        <s v="12000-00"/>
        <s v="13839-00"/>
        <s v="13842-00"/>
        <s v="41764-02"/>
        <s v="41764-03"/>
        <s v="41892-01"/>
        <s v="41898-00"/>
        <s v="41898-01"/>
        <s v="30055-00"/>
        <s v="36800-00"/>
        <s v="96076-00"/>
        <s v="96171-00"/>
        <s v="96197-02"/>
        <s v="96197-09"/>
        <s v="96199-02"/>
        <s v="96199-03"/>
        <s v="96199-06"/>
        <s v="96199-07"/>
        <s v="96199-08"/>
        <s v="96199-09"/>
        <s v="96200-06"/>
        <s v="96200-09"/>
        <s v="96203-09"/>
        <n v="600011"/>
        <n v="600012"/>
        <n v="600015"/>
        <n v="600016"/>
        <n v="600018"/>
        <n v="600022"/>
        <n v="600023"/>
        <n v="600051"/>
        <n v="600055"/>
        <n v="600071"/>
        <n v="600081"/>
        <n v="600101"/>
        <n v="600103"/>
        <n v="600111"/>
        <n v="600112"/>
        <n v="600114"/>
        <n v="600115"/>
        <n v="600120"/>
        <n v="600122"/>
        <n v="600124"/>
        <n v="600173"/>
        <n v="600307"/>
        <n v="600312"/>
        <n v="600313"/>
        <n v="600330"/>
        <n v="600331"/>
        <n v="600348"/>
        <s v="22065-00"/>
        <s v="92043-00"/>
        <s v="92178-00"/>
        <s v="95550-02"/>
        <s v="96119-00"/>
        <s v="96120-00"/>
        <s v="96128-00"/>
        <s v="96129-00"/>
        <s v="96130-00"/>
        <s v="96131-00"/>
        <s v="96138-00"/>
        <s v="96154-00"/>
        <s v="96159-00"/>
        <s v="96162-00"/>
        <s v="U8188000"/>
        <s v="92029-00"/>
        <s v="96205-09"/>
        <n v="320810"/>
        <n v="320811"/>
        <n v="320812"/>
        <n v="320816"/>
        <n v="600116"/>
        <n v="600121"/>
        <n v="600123"/>
        <s v="57506-00"/>
        <s v="57506-01"/>
        <s v="57512-03"/>
        <s v="57518-00"/>
        <s v="57518-01"/>
        <s v="57518-03"/>
        <s v="57518-04"/>
        <s v="57700-00"/>
        <s v="57712-00"/>
        <s v="57715-00"/>
        <s v="57901-00"/>
        <s v="57903-00"/>
        <s v="58100-00"/>
        <s v="58103-00"/>
        <s v="58106-00"/>
        <s v="58500-00"/>
        <s v="58521-01"/>
        <s v="58700-00"/>
        <s v="58900-00"/>
        <s v="55032-00"/>
        <s v="55036-00"/>
        <s v="55038-00"/>
        <s v="55044-00"/>
        <s v="55084-00"/>
        <s v="55113-00"/>
        <s v="55276-00"/>
        <s v="55731-00"/>
        <s v="55812-00"/>
        <s v="55828-00"/>
        <s v="90908-00"/>
        <s v="11602-00"/>
        <s v="55274-00"/>
        <s v="L000018"/>
        <s v="L000026"/>
        <s v="L000034"/>
        <s v="L000042"/>
        <s v="L000075"/>
        <s v="L000174"/>
        <s v="L000208"/>
        <s v="L000265"/>
        <s v="L003749"/>
        <s v="L000414"/>
        <s v="L000588"/>
        <s v="L000661"/>
        <s v="L000695"/>
        <s v="L000703"/>
        <s v="L000711"/>
        <s v="L000950"/>
        <s v="L001057"/>
        <s v="L001081"/>
        <s v="L001198"/>
        <s v="L001255"/>
        <s v="L001651"/>
        <s v="L001917"/>
        <s v="L002379"/>
        <s v="L002543"/>
        <s v="L002618"/>
        <s v="L002667"/>
        <s v="L002766"/>
        <s v="L002816"/>
        <s v="L002857"/>
        <s v="L002899"/>
        <s v="L003780"/>
        <s v="L004234"/>
        <s v="L004242"/>
        <s v="L004317"/>
        <s v="L004416"/>
        <s v="L004812"/>
        <s v="L005249"/>
        <s v="L005298"/>
        <s v="L005439"/>
        <s v="L006072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781"/>
        <s v="L012807"/>
        <s v="L012849"/>
        <s v="L013995"/>
        <s v="L014105"/>
        <s v="L014110"/>
        <s v="L014209"/>
        <s v="L014332"/>
        <s v="L014416"/>
        <s v="L014720"/>
        <s v="L015040"/>
        <s v="L015057"/>
        <s v="L015263"/>
        <s v="L015271"/>
        <s v="L017632"/>
        <s v="L017707"/>
        <s v="L012401"/>
        <s v="L019158"/>
        <s v="L019166"/>
        <s v="L019174"/>
        <s v="L019182"/>
        <s v="L019190"/>
        <s v="L019208"/>
        <s v="L019216"/>
        <s v="L019224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711"/>
        <s v="L019729"/>
        <s v="L019760"/>
        <s v="L019828"/>
        <s v="L019844"/>
        <s v="L019845"/>
        <s v="L019885"/>
        <s v="L019943"/>
        <s v="L019945"/>
        <s v="L019946"/>
        <s v="L019927"/>
        <s v="L019992"/>
        <s v="L020008"/>
        <s v="L020107"/>
        <s v="L020149"/>
        <s v="L020206"/>
        <s v="L020248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78"/>
        <s v="L021469"/>
        <s v="L021477"/>
        <s v="L021519"/>
        <s v="L021659"/>
        <s v="L021675"/>
        <s v="L021691"/>
        <s v="L021709"/>
        <s v="L029520"/>
        <s v="L030247"/>
        <n v="600030" u="1"/>
        <n v="56307001" u="1"/>
        <n v="56407001" u="1"/>
        <n v="57518041" u="1"/>
        <n v="57518011" u="1"/>
        <n v="55032001" u="1"/>
        <n v="57901001" u="1"/>
        <n v="260001" u="1"/>
        <n v="57700001" u="1"/>
        <n v="56301002" u="1"/>
        <n v="57903001" u="1"/>
        <n v="58100001" u="1"/>
        <n v="56401002" u="1"/>
        <n v="58103001" u="1"/>
        <n v="58500001" u="1"/>
        <n v="58700001" u="1"/>
        <n v="57506001" u="1"/>
        <n v="58900001" u="1"/>
        <n v="57512031" u="1"/>
        <n v="58106001" u="1"/>
        <n v="57712001" u="1"/>
        <n v="57715001" u="1"/>
        <n v="57506011" u="1"/>
        <n v="57518031" u="1"/>
        <n v="60503001" u="1"/>
        <n v="57518001" u="1"/>
      </sharedItems>
    </cacheField>
    <cacheField name="Назив услуге" numFmtId="0">
      <sharedItems containsBlank="1" count="439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Мерење издржљивости или замора дисајних мишића"/>
        <s v="Тест оптерећења у сврху процене респираторног статуса"/>
        <s v="Мерење дифузијског капацитета плућа за угљен-моноксид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 "/>
        <s v="Холтер амбулатно континуирано  ЕКГ снимање"/>
        <s v="Снимање просечног сигнала ЕКГ-а"/>
        <s v="Мерење протока урина"/>
        <s v="Тест  кожне  осетљивости са ≤ 20 алергена"/>
        <s v="Вађење крви у дијагностичке сврхе"/>
        <s v="Интерартеријска канилација за гасну анализу"/>
        <s v="Фибероптички преглед фаринкса"/>
        <s v="Фибероптичка ларингоскопија"/>
        <s v="Бронхоскопија са екцизијом лезија"/>
        <s v="Фибероптичка бронхоскопија"/>
        <s v="Фибероптичка бронхоскопија са биопсијом"/>
        <s v="ТЕРАПИЈСКЕ УСЛУГЕ"/>
        <s v="Превијање ране"/>
        <s v="Катетеризација мокраћне бешике"/>
        <s v="Саветовање или подучавање о одржавању здравља и опоравку"/>
        <s v="Пратња или транспорт клијената"/>
        <s v="Интрамускуларно давање фармаколошког средства,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ошког средства, анти-инфективно средство"/>
        <s v="Интравенско давање фармаколошког средства, стероид "/>
        <s v="Интравенско давање фармаколошког средства, инсулин"/>
        <s v="Интравенско давање фармаколошког средства, хранњива супстанца "/>
        <s v="Интравенско давање фармаколошког средства, електролит "/>
        <s v="Интравенско давање фармаколошког средства, друго и некласификовано фармаколошко средство "/>
        <s v="Субкутано давање фармаколошког средства, инсулин "/>
        <s v="Субкутано давање фрамаколошког средства, друго и некласификовано фармаколошко средство"/>
        <s v="Орално давање фармаколошког средства, друго и некласификовано фармаколошко средство  "/>
        <s v="Електростимулација"/>
        <s v="Интерферентне струје"/>
        <s v="Стабилна галванизација"/>
        <s v="Дијадинамичке струје"/>
        <s v="Високофреквентне струје (краткоталасна диметрија-рада)"/>
        <s v="Сонофореза"/>
        <s v="Електромагнетно поље "/>
        <s v="Хидро-кинези терапија"/>
        <s v="СО2 купка"/>
        <s v="Апликација парафина по сегменту"/>
        <s v="Апликација пелоида по сегменту"/>
        <s v="Екстензија кичменог стуба"/>
        <s v="Позиционирање"/>
        <s v="Вежбе хода у разбоју"/>
        <s v="Активне вежбе са помагалима "/>
        <s v="Корективне вежбе пред огледалом"/>
        <s v="Обука заштитним покретима и положајима тела код дископатичара"/>
        <s v="Активне сегментне вежбе са отпором"/>
        <s v="Пасивне сегментне вежбе "/>
        <s v="Вежбе на справама или ергобициклу"/>
        <s v="Вежбе пацијената са параплегијом или хемиплегијом"/>
        <s v="Вежбе релаксације"/>
        <s v="Ход по равном"/>
        <s v="Nylinov (Nullin) степеник"/>
        <s v="Кинезиотејпинг"/>
        <s v="Ласер по акупунктурним тачкама"/>
        <s v="Електрофореза лека "/>
        <s v="Терапија хладноћом"/>
        <s v="Примена лека за респираторни систем помоћу небулизатора"/>
        <s v="Терапија топлотом "/>
        <s v="Удружене здравствене процедуре, радна терапија"/>
        <s v="Терапија грудних или трбушних мишића вежбањем"/>
        <s v="Терапија мишића леђа или врата вежбањем"/>
        <s v="Терапија мишића стопала, ножног зглоба или зглоба прстију вежбањем"/>
        <s v="Терапија целог тела вежбањем"/>
        <s v="Увежбавање вештина у активностима повезаним са положајем тела/мобилношћу/ покретом"/>
        <s v="Увежбавање вештина у активностима повезаним са премештањем"/>
        <s v="Вежбе дисања  у лечењу болести респираторног система"/>
        <s v="Терапијски ултразвук"/>
        <s v="Тестирање опсега покрета/мишића специјализованом опремом"/>
        <s v="Терапеутска масажа или манипулација везивног/меког ткива некласификованог на другом месту"/>
        <s v="Третман Биоптрон лампом"/>
        <s v="Лаважа носница"/>
        <s v="Неки други начин давања фармаколошког средтва, друго и накласификовано фармаколошко средство"/>
        <s v="Eлектротерапија у новорођенчета и одојчета"/>
        <s v="Кинези терапија у новорођенчета и одојчета"/>
        <s v="Апликација разних ортоза (корективне шине) код новоронђенчета и одојчета"/>
        <s v="Апликација ортозе у малог детета до 3 године"/>
        <s v="Вежбе за реуматоидни артритис"/>
        <s v="Потпомогнуте сегментне веже"/>
        <s v="Индивидуални рад са децом (јуверални артритис, церебрала и сл.)"/>
        <s v="Радиографско снимање  хумеруса"/>
        <s v="Радиографско снимање лакта "/>
        <s v="Радиографско снимање шаке и ручног зглоба"/>
        <s v="Радиографско снимање фемура "/>
        <s v="Радиографско снимање колена "/>
        <s v="Радиографско снимање глежња"/>
        <s v="Радиографско снимање стопала"/>
        <s v="Радиографско снимање рамена или скапуле "/>
        <s v="Радиографско снимање зглоба кука "/>
        <s v="Радиографско снимање пелвиса"/>
        <s v="Радиографско снимање лобање "/>
        <s v="Радиографско снимање параназалног синуса"/>
        <s v="Радиографско снимање цервикалног дела кичме "/>
        <s v="Радиографско снимање тораколног дела кичме "/>
        <s v="Радиографско снимање лумбоскаралног дела кичме"/>
        <s v="Радиографско снимање грудног коша"/>
        <s v="Радиографско снимање ребара, једнострано"/>
        <s v="Радиографско снимање уринарног система"/>
        <s v="Радиографско снимање  абдомена (нативни абдомен)"/>
        <s v="Ултразвучни преглед врата"/>
        <s v="Ултразвучни преглед  абдомена"/>
        <s v="Ултразвучни преглед уринарног система "/>
        <s v="Ултрашвучни прглед  мушког пелвиса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звучни преглед колена"/>
        <s v="Ултразвучни преглед осталих области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азни екцес (вишак у крви)"/>
        <s v="Бикарбонати (угљен-диоксид, укупан) у крви/серуму/плазми, POCT"/>
        <s v="C-реактивни протеин (CRP) у крви-POCT методом"/>
        <s v="Калцијум у серуму/плазми, спектрофотометрија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О2 сатурација у крви"/>
        <s v="рСО2 (парцијални притисак угљен-диоксида) у крви"/>
        <s v="pH крви "/>
        <s v="25–OH–витамин D3 (holekalciferol) у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Калијум у серуму - јон-селективном електродом (JSE) 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окраћна киселина у серуму -спектрофотометрија"/>
        <s v="NT–proBNP (N–terminal pro –brain natriuretic peptide) у серуму, CMIA/ECLIA/CLIA/TRACE"/>
        <s v="Prokalcitonin (PCT) у серуму/плазми, CMIA/ECLIA/CLIA/TRACE/ELFA"/>
        <s v="Протеини (укупни) у серуму-спектрофотометријом "/>
        <s v="Триглицериди у серуму-спектрофотометрија"/>
        <s v="Т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Микроскопски налаз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 "/>
        <s v="Активирано парцијално тромбопластинско време (aPTT) у плазми - коагулометријски"/>
        <s v="D–dimer у плазми, имунотурбидиметрија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Хемоглобин (крв) (FOBT) у фецесу - имунохемијски "/>
        <s v="Бактериолошки преглед биолошког материјала на Corynebacterium diphtheriae групу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 - имунохроматографским тестом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не бактерије (фенотипска)"/>
        <s v="Директна детекција бактеријских антигена у биолошком материјалу комерцијалним тестом"/>
        <s v="Брзи квалитативни тест за детекцију Clostridium difficilae токсинаA i B у столици"/>
        <s v="Брзи квалитативни тест за детекцију Clostridium difficilae GDH Ag у столици"/>
        <s v="Хемокултура анаеробно, конвенционалн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дентификација Haemophilus врста факторима раста"/>
        <s v="Испитивање осетљивости бактерија на антибиотике, диск – дифузионом методом на другу и/или трећу линију"/>
        <s v="Испитавање антибиотске осетљивости бактерија, диск-дифузионом методом на прву линију"/>
        <s v="Изолациј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Серолошка идентификација бета - хемолитичног стрептокока комерцијалним тестом"/>
        <s v="Серолошка идентификација серогрупе Salmonella ent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Преглед размаза спутума"/>
        <s v="Бактериолошки преглед столице на Bacillus cereus"/>
        <s v="Радографија глежња - читање" u="1"/>
        <s v="Пласирање дренакроз међуребарни простор" u="1"/>
        <s v="D-Dimer-у плазми, семиквантитативно" u="1"/>
        <s v="Радиографија торакалног дела кичме - читање" u="1"/>
        <s v="Увежбавање вештина у активностима повезаним са положајем тела/мобилношћу/покретом" u="1"/>
        <s v="Радиографско снимање хумеруса" u="1"/>
        <s v="Ултрачвучни преглед кука" u="1"/>
        <s v="EX TEMPORE анализа добијеног материјала" u="1"/>
        <s v="Поступак одржавања неинвазивне вентилаторне подршке, ≤ 24 сата" u="1"/>
        <s v="Узимање узорка крви пункцијом за доказивање присуства антитела на вирус SARS-CoV-2, у амбуланти" u="1"/>
        <s v="Макроскопски налаз у преуларног пунктата " u="1"/>
        <s v="Треће или супервизијско читање радиографског снимка дојке у оквиру организованог скрининга" u="1"/>
        <s v="SVAB биопсија дојке" u="1"/>
        <s v="Трансфузија тромбоцита" u="1"/>
        <s v="Обрада коже и поткожног ткива без екцизије" u="1"/>
        <s v="Интравенско давање фармаколошког средства, стероид" u="1"/>
        <s v="Тироксин, слободан (fT4) у серуму/плазми, CMIA/ECLIA/CLIA/TRACE" u="1"/>
        <s v="Хемодијализа" u="1"/>
        <s v="Континуирана перитонеална дијализа, дугорочна" u="1"/>
        <s v="Доказивање продукције или присуства токсина Clostriduim difficilae A или В" u="1"/>
        <s v="Орално давање фармаколошког средства, друго и неклсификовано фармаколошко средство  " u="1"/>
        <s v="Холтер амбулантно континуираниг ЕКГ снимање" u="1"/>
        <s v="Конусна биопсија ласером" u="1"/>
        <s v="Компјутеризована томографија абдомена - читање" u="1"/>
        <s v="Фибероптичка колоноскопија до цекума; дуга колоноскопија" u="1"/>
        <s v="Субкутано давање фармаколшког средтва, друго и некласификовано фармаколошко средство" u="1"/>
        <s v="Инфилтрација локалног анестетика АSА 10" u="1"/>
        <s v="Интермитентна перитонеална диализа, дугорочна" u="1"/>
        <s v="Компјутеризована томографија грудног коша - читање" u="1"/>
        <s v="Орално давање фармаколошког средства, друго и некласификовано фармаколошко средство-давање свих преосталих лекова" u="1"/>
        <s v="Обука заштитним покретима и положајим тела код дископатичара" u="1"/>
        <s v="Континуирано мерење односа између протока и волумена током издисаја или удисаја" u="1"/>
        <s v="Пуњење уређаја за давање лека, хранљива супстанца" u="1"/>
        <s v="Десензибилизација на инхалационе алергене - сублингавална или орална" u="1"/>
        <s v="Компјутеризована томографија грудног коша са интравенском применом контрастног средства - снимање" u="1"/>
        <s v="Риноалерголошко испитивање на стандардне нутритивне алергене" u="1"/>
        <s v="Хемодијафилтрација" u="1"/>
        <s v="Поступак одржавање трахеостоме" u="1"/>
        <s v="Одржавање уређаја за давање лека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Тиреостимулирајући хормон (tirotropin, TSH) у серуму/плазми, CMIA/ECLIA/CLIA/TRACE" u="1"/>
        <s v="Одређивање еозинофила у секрету носа" u="1"/>
        <s v="Праћење системског артеријског притиска" u="1"/>
        <s v="Интравенско давање фармаколшког средства, електролит" u="1"/>
        <s v="Миоглобин (Мb) у серуму" u="1"/>
        <s v="Преглед  CORE  биопсије дојке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Терапија топлотом" u="1"/>
        <s v="Риноалерголошка алерген специфична хиипосензибилизација" u="1"/>
        <s v="Кардиоверзија" u="1"/>
        <s v="Рдиографија уринарног система - читање" u="1"/>
        <s v="Интракавитарно давање фармаколошког средства, анти-инфективно средство" u="1"/>
        <s v="Интрамускуларно давање фармаколошког средства анти-инфективно средство" u="1"/>
        <s v="Терапија цеог тела вежбањем" u="1"/>
        <s v="Интермитентна перитонеумска дијализа -IPD (болнички вид хроничног лечења)" u="1"/>
        <s v="Отворена биопсија дојке" u="1"/>
        <s v="Обрада коже и поткожног ткива" u="1"/>
        <s v="Перкутана биопсија плућа иглом" u="1"/>
        <s v="Радиографско снимањe дојки,обострано" u="1"/>
        <s v="Циљана биопсија дојке или ендоцервикална киретажа" u="1"/>
        <s v="Оксиметрија" u="1"/>
        <s v="Флуроскопија - читање" u="1"/>
        <s v="Десензибилизација на инхалационе алергене - класична (субкутане ињекције)" u="1"/>
        <s v="Бактериолошки преглед биолошког материјала на Corynebacterium diphtheriae групу " u="1"/>
        <s v="Интермитентна хемодиафилтрација" u="1"/>
        <s v="Радиографија зглоба кука - читање" u="1"/>
        <s v="Радиографија хумеруса - читање" u="1"/>
        <s v="Континуирана амбулаторна перитонеумска дијализа-CAPD" u="1"/>
        <s v="Интракавитарно давање фармаколошког средства-електролит" u="1"/>
        <s v="Детекција карбапенемаза за Грам негативе бактерије (фенотипска)" u="1"/>
        <s v="Компјутеризована томографија абдомена са интравенском применом контрастног средства - снимање" u="1"/>
        <s v="Вежбе на справама и ергобициклу" u="1"/>
        <s v="Ултразвучни преглед штитасте жлезде" u="1"/>
        <s v="Терапија хладноћом " u="1"/>
        <s v="Трансфузија еритроцита" u="1"/>
        <s v="Вибромасажа" u="1"/>
        <s v="Уллтразвучни преглед дојки" u="1"/>
        <s v="Фибероптички преглед фарингса" u="1"/>
        <s v="Интравенско давање фармаколшког средства, инсулин" u="1"/>
        <s v="Ексфолијативна цитологија ткива репродуктивних органа жене-неаутоматизована припрема и аутоматизовано бојење" u="1"/>
        <s v="Апликација лека у нос" u="1"/>
        <s v="Ендотрахеална интубација, једнолуменски тубус" u="1"/>
        <s v="Квалитативо одређивање IgM и/или IgG антитела на вирус SARS-CoV-2 имунохроматографским тестом" u="1"/>
        <s v="Удружене здравствене процедуре,  радна терапија" u="1"/>
        <s v="Бронходилататорни тест" u="1"/>
        <s v="Радиграфија лакта - читање" u="1"/>
        <s v="Радиграфија абдомена - читање" u="1"/>
        <s v="Радиографија стопала - читање" u="1"/>
        <s v="Серолошка идентификација серогрупе Salmonella enerica" u="1"/>
        <s v="Седиментација еритроцита (SE)" u="1"/>
        <s v="Испирање катетера, некласификовано на другом месту" u="1"/>
        <s v="Преглед размаза пунктата" u="1"/>
        <s v="Радиографија рамена или скапуле - читање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Снимање просечног сигнаа ЕКГ-а" u="1"/>
        <s v="Радиграфско снимање фемура - читање" u="1"/>
        <s v="Бактериолошки преглед експримата простате или сперме" u="1"/>
        <s v="Интрамускуларнодавање фармаколошког средства анти-инфективно средство" u="1"/>
        <s v="Радифрафија колена - читање" u="1"/>
        <s v="Хемокултура аеробно, конвенционална" u="1"/>
        <s v="Инртавенско давање фармаколошког средства, тромболитичко средство" u="1"/>
        <s v="Прво читање радиографског снимка дојке у оквиру организованог скрининга" u="1"/>
        <s v="Замена каниле за трахеостомију" u="1"/>
        <s v="Преглед  биоптата тумора дојке" u="1"/>
        <s v="Ултразвучни преглед коже и поткожног ткива" u="1"/>
        <s v="Трахеоскопија кроз вештачки отвор  - артефицијелну стому" u="1"/>
        <s v="Детекција антигена Helicobacter pylori-имунохроматографским тестом" u="1"/>
        <s v="Израда једног необојеног  серијског  препарата" u="1"/>
        <s v="Прокалцитонин (PCT) у серуму/плазми, CMIA/ECLIA/CLIA/TRACE/ELFA" u="1"/>
        <s v="Испитивање антибиотске осетљивости бактерија, _x000a_диск-дифузионом методом на другу и/или _x000a_трећу линију" u="1"/>
        <s v="Одражавање ендотрахеалне интубације, једнолуменски тубус" u="1"/>
        <s v="Поступак одржавања неинвазивне вентилаторне подршке,&gt; 24 сата и &lt; 96 сати" u="1"/>
        <s v="Ултрашвучни преглед скротума " u="1"/>
        <s v="Радиографско снимање параназалног синуса - читање" u="1"/>
        <s v="Супервизијско тумачење ПАП налаза у организованом скринингу карцинома грлића материце" u="1"/>
        <s v="Tропонин I у серуму" u="1"/>
        <s v="Субкутано давање фармаколошког средства, инсулин" u="1"/>
        <s v="Интраплеурална блокада" u="1"/>
        <s v="25–OH–витамин D3 (холекалциферол) у серуму/плазми, CMIA/ECLIA/CLIA/TRACE" u="1"/>
        <s v="Преглед конизата цервикса" u="1"/>
        <s v="Аутоматска перитонеумска дијализа -APD" u="1"/>
        <s v="Преглед дела цервикса добијеног методом &quot;омчице&quot;" u="1"/>
        <s v="Интравенско давање фармаколшког средства, анти-инфективно средство" u="1"/>
        <s v="Појединачна пријава заразне болести" u="1"/>
        <s v="Кардиоваскуларни стрес-тест оптерећења" u="1"/>
        <s v="Преглед узорка на демидикозу, шугу и друге ектопаразитозе" u="1"/>
        <s v="Интравенско давање фармаколошког средства, хранљива супстанца" u="1"/>
        <s v="Риноалерголошко испитивање специфичним респираторним алергеном" u="1"/>
        <s v="Инцизија плеуре" u="1"/>
        <s v="Тест кожне осетљивости са ≤ 20 алергена" u="1"/>
        <s v="Интравенско давање фармаколошког средства, електорлит" u="1"/>
        <s v="Друго читање радиографског снимка дојке у оквиру организованог скрининга" u="1"/>
        <s v="Детекција присуства и испитивање антибиотске осетљивости U.-urealyticum- и M. hominis " u="1"/>
        <s v="Мерење издржљивости или замора диасјних мишића" u="1"/>
        <s v="Вежбе дисањау лечењу болести респираторног систем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Бактериолошки преглед интраваскуларних катетера (семиквантитативно)" u="1"/>
        <s v="Неки други начин давања фармаколошког средства друго и некласификовано фармаколошко средство" u="1"/>
        <s v="Затворена масажа срца" u="1"/>
        <s v="Радографија грудног коша - читање" u="1"/>
        <s v="Радиографија цервикалног дела кичме - читање" u="1"/>
        <s v="Плеуродеза" u="1"/>
        <s v="Тријодтиронин, слободан (fT3) у серуму/плазми, CMIA/ECLIA/CLIA/TRACE" u="1"/>
        <s v="Полисомнографија" u="1"/>
        <s v="Натријум у серуму, јон-селективном електродом (JSE) " u="1"/>
        <s v="Орално давање фармаколочког средства, друго и некласификовано фармаколошко средство" u="1"/>
        <s v="Орално давање фармаколошког средства, друго и некласификовано фармаколошко средство" u="1"/>
        <s v="Седација, АSА 10" u="1"/>
        <s v="Нископропусна хемодијализа" u="1"/>
        <s v="Перкутана биопсија плеуре иглом" u="1"/>
        <s v="Бронхоскопија кроз вештачки отвор - артефицијелну стому" u="1"/>
        <s v="Орално давање фармаколошког средства, друго и неклсификовано фармаколошко средство" u="1"/>
        <s v="Тест оптерећења у сврхе процене респираторног статуса" u="1"/>
        <s v="Интравенско давање фармаколошког средства, друго и некласификовано фармаколошко средство" u="1"/>
        <s v="Тест оптерећења у сврху процене респираторног статуса " u="1"/>
        <s v="CORE биопсија дојке" u="1"/>
        <s v="Трансфузија пуне крви" u="1"/>
        <s v="Високопропусна хемодијализа" u="1"/>
        <s v="Кардиопулмонална реанимација" u="1"/>
        <s v="Радиографија лумбалносакралног дела кичме - читање" u="1"/>
        <s v="Мерење размене гасова" u="1"/>
        <s v="Пуњење уређаја за давање лека, електролит" u="1"/>
        <s v="Ултразвучни преглед дојке, билатералан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Терапијска торакоцентеза" u="1"/>
        <s v="Спироергометрија са вежбањем" u="1"/>
        <s v="Радиграфија шаке и ручног зглоба - читање" u="1"/>
        <s v="Радиграфија пелвиса - читање" u="1"/>
        <s v="Радиографија лобање - читање" u="1"/>
        <s v="Поступак одржавања неинвазивне вентилаторне подршке,≥ 96 сати" u="1"/>
        <s v="Флуроскопија" u="1"/>
        <s v="Интравенско давање фармаколошког средства, хранлјива супстанца" u="1"/>
        <s v="Преглед вагиналног бриса на бактеријску вагинозу прегледом бојеног препарата" u="1"/>
        <s v="Терапијска плазмафереза" u="1"/>
        <s v="Дијагностичка торакоцентеза" u="1"/>
      </sharedItems>
    </cacheField>
    <cacheField name="Амбулантни (План за 2025.)" numFmtId="0">
      <sharedItems containsString="0" containsBlank="1" containsNumber="1" containsInteger="1" minValue="0" maxValue="485323" count="65">
        <m/>
        <n v="4760"/>
        <n v="1400"/>
        <n v="2600"/>
        <n v="260"/>
        <n v="500"/>
        <n v="485323"/>
        <n v="2680"/>
        <n v="19300"/>
        <n v="15000"/>
        <n v="11580"/>
        <n v="1000"/>
        <n v="7040"/>
        <n v="23070"/>
        <n v="4420"/>
        <n v="2220"/>
        <n v="3400"/>
        <n v="1800"/>
        <n v="8480"/>
        <n v="11850"/>
        <n v="8000"/>
        <n v="30600"/>
        <n v="17790"/>
        <n v="7990"/>
        <n v="32000"/>
        <n v="30000"/>
        <n v="25500"/>
        <n v="490"/>
        <n v="25580"/>
        <n v="18000"/>
        <n v="200"/>
        <n v="20"/>
        <n v="1600"/>
        <n v="8230"/>
        <n v="1200"/>
        <n v="3720"/>
        <n v="14000"/>
        <n v="9090"/>
        <n v="14070"/>
        <n v="5850"/>
        <n v="25350"/>
        <n v="24500"/>
        <n v="12500"/>
        <n v="100"/>
        <n v="7000"/>
        <n v="5500"/>
        <n v="40"/>
        <n v="50"/>
        <n v="700"/>
        <n v="5"/>
        <n v="15"/>
        <n v="70"/>
        <n v="350"/>
        <n v="250"/>
        <n v="1500"/>
        <n v="300"/>
        <n v="2000"/>
        <n v="21"/>
        <n v="3000"/>
        <n v="2581"/>
        <n v="111"/>
        <n v="800"/>
        <n v="400"/>
        <n v="2500"/>
        <n v="0"/>
      </sharedItems>
    </cacheField>
    <cacheField name="Амбулантни (Извршење јануар - јун  2025.)" numFmtId="0">
      <sharedItems containsString="0" containsBlank="1" containsNumber="1" containsInteger="1" minValue="0" maxValue="161401" count="69">
        <m/>
        <n v="1895"/>
        <n v="676"/>
        <n v="1028"/>
        <n v="98"/>
        <n v="93"/>
        <n v="161401"/>
        <n v="740"/>
        <n v="7496"/>
        <n v="3946"/>
        <n v="1698"/>
        <n v="195"/>
        <n v="5068"/>
        <n v="719"/>
        <n v="639"/>
        <n v="1220"/>
        <n v="2904"/>
        <n v="4529"/>
        <n v="3003"/>
        <n v="9380"/>
        <n v="5963"/>
        <n v="9387"/>
        <n v="8678"/>
        <n v="233"/>
        <n v="8877"/>
        <n v="5917"/>
        <n v="2540"/>
        <n v="6207"/>
        <n v="1806"/>
        <n v="152"/>
        <n v="20"/>
        <n v="271"/>
        <n v="4519"/>
        <n v="4346"/>
        <n v="5576"/>
        <n v="1576"/>
        <n v="7162"/>
        <n v="10"/>
        <n v="3769"/>
        <n v="3492"/>
        <n v="2710"/>
        <n v="72"/>
        <n v="105"/>
        <n v="45"/>
        <n v="29"/>
        <n v="38"/>
        <n v="380"/>
        <n v="157"/>
        <n v="418"/>
        <n v="850"/>
        <n v="683"/>
        <n v="858"/>
        <n v="854"/>
        <n v="846"/>
        <n v="688"/>
        <n v="292"/>
        <n v="74"/>
        <n v="33"/>
        <n v="125"/>
        <n v="560"/>
        <n v="562"/>
        <n v="188"/>
        <n v="815"/>
        <n v="540"/>
        <n v="710"/>
        <n v="8"/>
        <n v="841"/>
        <n v="35"/>
        <n v="0"/>
      </sharedItems>
    </cacheField>
    <cacheField name="Стационарни (План за 2025.)" numFmtId="0">
      <sharedItems containsString="0" containsBlank="1" containsNumber="1" containsInteger="1" minValue="0" maxValue="143838" count="87">
        <m/>
        <n v="310"/>
        <n v="250"/>
        <n v="50"/>
        <n v="10"/>
        <n v="143838"/>
        <n v="762"/>
        <n v="4"/>
        <n v="2"/>
        <n v="200"/>
        <n v="1000"/>
        <n v="1990"/>
        <n v="30"/>
        <n v="15"/>
        <n v="5"/>
        <n v="3"/>
        <n v="40"/>
        <n v="16"/>
        <n v="94"/>
        <n v="130"/>
        <n v="82"/>
        <n v="500"/>
        <n v="550"/>
        <n v="90"/>
        <n v="300"/>
        <n v="830"/>
        <n v="3200"/>
        <n v="406"/>
        <n v="74"/>
        <n v="18000"/>
        <n v="100"/>
        <n v="860"/>
        <n v="120"/>
        <n v="1700"/>
        <n v="205"/>
        <n v="4220"/>
        <n v="4320"/>
        <n v="4330"/>
        <n v="2300"/>
        <n v="70"/>
        <n v="150"/>
        <n v="4010"/>
        <n v="53"/>
        <n v="38"/>
        <n v="3120"/>
        <n v="6000"/>
        <n v="940"/>
        <n v="110"/>
        <n v="350"/>
        <n v="1200"/>
        <n v="400"/>
        <n v="470"/>
        <n v="1065"/>
        <n v="2000"/>
        <n v="21"/>
        <n v="2500"/>
        <n v="2590"/>
        <n v="2142"/>
        <n v="750"/>
        <n v="600"/>
        <n v="850"/>
        <n v="2100"/>
        <n v="407"/>
        <n v="1275"/>
        <n v="137"/>
        <n v="239"/>
        <n v="20"/>
        <n v="1"/>
        <n v="1130"/>
        <n v="160"/>
        <n v="55"/>
        <n v="12"/>
        <n v="6"/>
        <n v="27"/>
        <n v="14"/>
        <n v="8"/>
        <n v="1156"/>
        <n v="5283"/>
        <n v="784"/>
        <n v="4623"/>
        <n v="360"/>
        <n v="800"/>
        <n v="11"/>
        <n v="372"/>
        <n v="660"/>
        <n v="28"/>
        <n v="65"/>
      </sharedItems>
    </cacheField>
    <cacheField name="Стационарни (Извршење јануар - јун  2025.)" numFmtId="0">
      <sharedItems containsString="0" containsBlank="1" containsNumber="1" containsInteger="1" minValue="0" maxValue="60780" count="100">
        <m/>
        <n v="104"/>
        <n v="85"/>
        <n v="19"/>
        <n v="60780"/>
        <n v="8"/>
        <n v="1"/>
        <n v="3"/>
        <n v="443"/>
        <n v="706"/>
        <n v="16"/>
        <n v="356"/>
        <n v="2"/>
        <n v="1906"/>
        <n v="892"/>
        <n v="15"/>
        <n v="72"/>
        <n v="115"/>
        <n v="1008"/>
        <n v="23"/>
        <n v="1150"/>
        <n v="1099"/>
        <n v="605"/>
        <n v="90"/>
        <n v="5654"/>
        <n v="12"/>
        <n v="786"/>
        <n v="133"/>
        <n v="29"/>
        <n v="757"/>
        <n v="194"/>
        <n v="1908"/>
        <n v="9"/>
        <n v="25"/>
        <n v="1959"/>
        <n v="1907"/>
        <n v="71"/>
        <n v="47"/>
        <n v="217"/>
        <n v="977"/>
        <n v="395"/>
        <n v="39"/>
        <n v="1058"/>
        <n v="606"/>
        <n v="180"/>
        <n v="56"/>
        <n v="342"/>
        <n v="234"/>
        <n v="994"/>
        <n v="66"/>
        <n v="924"/>
        <n v="920"/>
        <n v="1002"/>
        <n v="992"/>
        <n v="932"/>
        <n v="1012"/>
        <n v="792"/>
        <n v="784"/>
        <n v="780"/>
        <n v="282"/>
        <n v="136"/>
        <n v="290"/>
        <n v="92"/>
        <n v="7"/>
        <n v="5"/>
        <n v="0"/>
        <n v="17"/>
        <n v="6721"/>
        <n v="11"/>
        <n v="5840"/>
        <n v="43"/>
        <n v="386"/>
        <n v="470"/>
        <n v="560"/>
        <n v="237"/>
        <n v="251"/>
        <n v="303"/>
        <n v="20"/>
        <n v="229"/>
        <n v="250"/>
        <n v="245"/>
        <n v="4"/>
        <n v="421"/>
        <n v="24"/>
        <n v="296"/>
        <n v="128"/>
        <n v="18"/>
        <n v="308"/>
        <n v="27"/>
        <n v="64"/>
        <n v="326"/>
        <n v="134"/>
        <n v="6"/>
        <n v="881"/>
        <n v="30"/>
        <n v="91"/>
        <n v="63"/>
        <n v="22"/>
        <n v="103"/>
        <n v="52"/>
      </sharedItems>
    </cacheField>
    <cacheField name="Укупно (План за 2025.)" numFmtId="0">
      <sharedItems containsString="0" containsBlank="1" containsNumber="1" containsInteger="1" minValue="0" maxValue="629161" count="125">
        <m/>
        <n v="5070"/>
        <n v="1650"/>
        <n v="2600"/>
        <n v="310"/>
        <n v="500"/>
        <n v="10"/>
        <n v="629161"/>
        <n v="762"/>
        <n v="4"/>
        <n v="2"/>
        <n v="200"/>
        <n v="1000"/>
        <n v="1990"/>
        <n v="30"/>
        <n v="15"/>
        <n v="5"/>
        <n v="3"/>
        <n v="0"/>
        <n v="40"/>
        <n v="16"/>
        <n v="94"/>
        <n v="130"/>
        <n v="82"/>
        <n v="550"/>
        <n v="90"/>
        <n v="300"/>
        <n v="830"/>
        <n v="3200"/>
        <n v="406"/>
        <n v="74"/>
        <n v="18000"/>
        <n v="2780"/>
        <n v="20160"/>
        <n v="15130"/>
        <n v="11700"/>
        <n v="7040"/>
        <n v="24770"/>
        <n v="4520"/>
        <n v="2220"/>
        <n v="3600"/>
        <n v="1800"/>
        <n v="8480"/>
        <n v="12055"/>
        <n v="12220"/>
        <n v="34820"/>
        <n v="22010"/>
        <n v="7990"/>
        <n v="36320"/>
        <n v="34220"/>
        <n v="29720"/>
        <n v="490"/>
        <n v="29900"/>
        <n v="22330"/>
        <n v="2500"/>
        <n v="70"/>
        <n v="1600"/>
        <n v="8230"/>
        <n v="1300"/>
        <n v="3720"/>
        <n v="18220"/>
        <n v="9090"/>
        <n v="14070"/>
        <n v="5850"/>
        <n v="29670"/>
        <n v="28820"/>
        <n v="12570"/>
        <n v="250"/>
        <n v="11010"/>
        <n v="5500"/>
        <n v="53"/>
        <n v="38"/>
        <n v="3120"/>
        <n v="100"/>
        <n v="6000"/>
        <n v="940"/>
        <n v="80"/>
        <n v="800"/>
        <n v="180"/>
        <n v="700"/>
        <n v="350"/>
        <n v="20"/>
        <n v="2700"/>
        <n v="1170"/>
        <n v="3065"/>
        <n v="4000"/>
        <n v="42"/>
        <n v="2590"/>
        <n v="5000"/>
        <n v="4723"/>
        <n v="211"/>
        <n v="2800"/>
        <n v="2400"/>
        <n v="230"/>
        <n v="3000"/>
        <n v="2150"/>
        <n v="2450"/>
        <n v="3100"/>
        <n v="120"/>
        <n v="4500"/>
        <n v="407"/>
        <n v="1275"/>
        <n v="137"/>
        <n v="239"/>
        <n v="1"/>
        <n v="150"/>
        <n v="1130"/>
        <n v="160"/>
        <n v="55"/>
        <n v="12"/>
        <n v="6"/>
        <n v="27"/>
        <n v="14"/>
        <n v="8"/>
        <n v="1156"/>
        <n v="5283"/>
        <n v="784"/>
        <n v="4623"/>
        <n v="360"/>
        <n v="50"/>
        <n v="11"/>
        <n v="372"/>
        <n v="660"/>
        <n v="28"/>
        <n v="65"/>
      </sharedItems>
    </cacheField>
    <cacheField name="Укупно (Извршење јануар - јун  2025.)" numFmtId="0">
      <sharedItems containsString="0" containsBlank="1" containsNumber="1" containsInteger="1" minValue="0" maxValue="222181" count="142">
        <m/>
        <n v="1999"/>
        <n v="761"/>
        <n v="1028"/>
        <n v="117"/>
        <n v="93"/>
        <n v="0"/>
        <n v="222181"/>
        <n v="8"/>
        <n v="1"/>
        <n v="3"/>
        <n v="443"/>
        <n v="706"/>
        <n v="16"/>
        <n v="356"/>
        <n v="2"/>
        <n v="1906"/>
        <n v="892"/>
        <n v="15"/>
        <n v="72"/>
        <n v="115"/>
        <n v="1008"/>
        <n v="23"/>
        <n v="1150"/>
        <n v="1099"/>
        <n v="605"/>
        <n v="90"/>
        <n v="5654"/>
        <n v="752"/>
        <n v="8282"/>
        <n v="4079"/>
        <n v="1727"/>
        <n v="195"/>
        <n v="5825"/>
        <n v="913"/>
        <n v="639"/>
        <n v="1220"/>
        <n v="2904"/>
        <n v="4529"/>
        <n v="4911"/>
        <n v="11288"/>
        <n v="7871"/>
        <n v="11295"/>
        <n v="10586"/>
        <n v="233"/>
        <n v="10785"/>
        <n v="7825"/>
        <n v="2549"/>
        <n v="6207"/>
        <n v="1806"/>
        <n v="177"/>
        <n v="20"/>
        <n v="271"/>
        <n v="6478"/>
        <n v="4346"/>
        <n v="5576"/>
        <n v="1576"/>
        <n v="9069"/>
        <n v="1918"/>
        <n v="3769"/>
        <n v="71"/>
        <n v="3492"/>
        <n v="2710"/>
        <n v="47"/>
        <n v="217"/>
        <n v="977"/>
        <n v="395"/>
        <n v="39"/>
        <n v="1058"/>
        <n v="606"/>
        <n v="285"/>
        <n v="45"/>
        <n v="54"/>
        <n v="94"/>
        <n v="722"/>
        <n v="374"/>
        <n v="652"/>
        <n v="1844"/>
        <n v="66"/>
        <n v="1607"/>
        <n v="1603"/>
        <n v="1860"/>
        <n v="994"/>
        <n v="1846"/>
        <n v="1840"/>
        <n v="1620"/>
        <n v="1870"/>
        <n v="1084"/>
        <n v="1076"/>
        <n v="140"/>
        <n v="42"/>
        <n v="29"/>
        <n v="905"/>
        <n v="842"/>
        <n v="844"/>
        <n v="324"/>
        <n v="1817"/>
        <n v="830"/>
        <n v="1704"/>
        <n v="1835"/>
        <n v="127"/>
        <n v="7"/>
        <n v="5"/>
        <n v="160"/>
        <n v="17"/>
        <n v="6721"/>
        <n v="11"/>
        <n v="5840"/>
        <n v="43"/>
        <n v="386"/>
        <n v="470"/>
        <n v="560"/>
        <n v="237"/>
        <n v="251"/>
        <n v="303"/>
        <n v="229"/>
        <n v="250"/>
        <n v="245"/>
        <n v="4"/>
        <n v="19"/>
        <n v="421"/>
        <n v="24"/>
        <n v="296"/>
        <n v="128"/>
        <n v="18"/>
        <n v="308"/>
        <n v="27"/>
        <n v="64"/>
        <n v="326"/>
        <n v="282"/>
        <n v="134"/>
        <n v="234"/>
        <n v="6"/>
        <n v="881"/>
        <n v="9"/>
        <n v="30"/>
        <n v="91"/>
        <n v="63"/>
        <n v="12"/>
        <n v="22"/>
        <n v="103"/>
        <n v="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5">
  <r>
    <x v="0"/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  <x v="0"/>
  </r>
  <r>
    <x v="0"/>
    <x v="2"/>
    <x v="0"/>
    <x v="0"/>
    <x v="1"/>
    <x v="1"/>
    <x v="1"/>
    <x v="1"/>
    <x v="1"/>
    <x v="1"/>
  </r>
  <r>
    <x v="1"/>
    <x v="0"/>
    <x v="1"/>
    <x v="1"/>
    <x v="2"/>
    <x v="2"/>
    <x v="2"/>
    <x v="2"/>
    <x v="2"/>
    <x v="2"/>
  </r>
  <r>
    <x v="0"/>
    <x v="0"/>
    <x v="2"/>
    <x v="2"/>
    <x v="3"/>
    <x v="3"/>
    <x v="0"/>
    <x v="0"/>
    <x v="3"/>
    <x v="3"/>
  </r>
  <r>
    <x v="2"/>
    <x v="0"/>
    <x v="1"/>
    <x v="1"/>
    <x v="4"/>
    <x v="4"/>
    <x v="3"/>
    <x v="3"/>
    <x v="4"/>
    <x v="4"/>
  </r>
  <r>
    <x v="0"/>
    <x v="0"/>
    <x v="2"/>
    <x v="2"/>
    <x v="5"/>
    <x v="5"/>
    <x v="0"/>
    <x v="0"/>
    <x v="5"/>
    <x v="5"/>
  </r>
  <r>
    <x v="0"/>
    <x v="0"/>
    <x v="3"/>
    <x v="3"/>
    <x v="0"/>
    <x v="0"/>
    <x v="4"/>
    <x v="0"/>
    <x v="6"/>
    <x v="6"/>
  </r>
  <r>
    <x v="0"/>
    <x v="0"/>
    <x v="0"/>
    <x v="0"/>
    <x v="0"/>
    <x v="0"/>
    <x v="0"/>
    <x v="0"/>
    <x v="0"/>
    <x v="0"/>
  </r>
  <r>
    <x v="0"/>
    <x v="3"/>
    <x v="0"/>
    <x v="0"/>
    <x v="0"/>
    <x v="0"/>
    <x v="0"/>
    <x v="0"/>
    <x v="0"/>
    <x v="0"/>
  </r>
  <r>
    <x v="0"/>
    <x v="4"/>
    <x v="0"/>
    <x v="0"/>
    <x v="6"/>
    <x v="6"/>
    <x v="5"/>
    <x v="4"/>
    <x v="7"/>
    <x v="7"/>
  </r>
  <r>
    <x v="0"/>
    <x v="5"/>
    <x v="0"/>
    <x v="4"/>
    <x v="0"/>
    <x v="0"/>
    <x v="0"/>
    <x v="0"/>
    <x v="0"/>
    <x v="0"/>
  </r>
  <r>
    <x v="3"/>
    <x v="0"/>
    <x v="4"/>
    <x v="5"/>
    <x v="0"/>
    <x v="0"/>
    <x v="6"/>
    <x v="5"/>
    <x v="8"/>
    <x v="8"/>
  </r>
  <r>
    <x v="0"/>
    <x v="0"/>
    <x v="5"/>
    <x v="6"/>
    <x v="0"/>
    <x v="0"/>
    <x v="7"/>
    <x v="0"/>
    <x v="9"/>
    <x v="6"/>
  </r>
  <r>
    <x v="0"/>
    <x v="0"/>
    <x v="6"/>
    <x v="7"/>
    <x v="0"/>
    <x v="0"/>
    <x v="8"/>
    <x v="6"/>
    <x v="10"/>
    <x v="9"/>
  </r>
  <r>
    <x v="0"/>
    <x v="0"/>
    <x v="7"/>
    <x v="8"/>
    <x v="0"/>
    <x v="0"/>
    <x v="9"/>
    <x v="7"/>
    <x v="11"/>
    <x v="10"/>
  </r>
  <r>
    <x v="0"/>
    <x v="0"/>
    <x v="8"/>
    <x v="9"/>
    <x v="0"/>
    <x v="0"/>
    <x v="9"/>
    <x v="7"/>
    <x v="11"/>
    <x v="10"/>
  </r>
  <r>
    <x v="0"/>
    <x v="0"/>
    <x v="9"/>
    <x v="10"/>
    <x v="0"/>
    <x v="0"/>
    <x v="10"/>
    <x v="8"/>
    <x v="12"/>
    <x v="11"/>
  </r>
  <r>
    <x v="0"/>
    <x v="0"/>
    <x v="10"/>
    <x v="11"/>
    <x v="0"/>
    <x v="0"/>
    <x v="8"/>
    <x v="0"/>
    <x v="10"/>
    <x v="6"/>
  </r>
  <r>
    <x v="0"/>
    <x v="0"/>
    <x v="11"/>
    <x v="12"/>
    <x v="0"/>
    <x v="0"/>
    <x v="11"/>
    <x v="9"/>
    <x v="13"/>
    <x v="12"/>
  </r>
  <r>
    <x v="0"/>
    <x v="0"/>
    <x v="12"/>
    <x v="13"/>
    <x v="0"/>
    <x v="0"/>
    <x v="12"/>
    <x v="10"/>
    <x v="14"/>
    <x v="13"/>
  </r>
  <r>
    <x v="0"/>
    <x v="0"/>
    <x v="13"/>
    <x v="14"/>
    <x v="0"/>
    <x v="0"/>
    <x v="13"/>
    <x v="0"/>
    <x v="15"/>
    <x v="6"/>
  </r>
  <r>
    <x v="0"/>
    <x v="0"/>
    <x v="14"/>
    <x v="15"/>
    <x v="0"/>
    <x v="0"/>
    <x v="10"/>
    <x v="11"/>
    <x v="12"/>
    <x v="14"/>
  </r>
  <r>
    <x v="0"/>
    <x v="0"/>
    <x v="15"/>
    <x v="16"/>
    <x v="0"/>
    <x v="0"/>
    <x v="14"/>
    <x v="0"/>
    <x v="16"/>
    <x v="6"/>
  </r>
  <r>
    <x v="0"/>
    <x v="0"/>
    <x v="16"/>
    <x v="17"/>
    <x v="0"/>
    <x v="0"/>
    <x v="14"/>
    <x v="0"/>
    <x v="16"/>
    <x v="6"/>
  </r>
  <r>
    <x v="0"/>
    <x v="0"/>
    <x v="17"/>
    <x v="18"/>
    <x v="0"/>
    <x v="0"/>
    <x v="14"/>
    <x v="0"/>
    <x v="16"/>
    <x v="6"/>
  </r>
  <r>
    <x v="0"/>
    <x v="0"/>
    <x v="18"/>
    <x v="19"/>
    <x v="0"/>
    <x v="0"/>
    <x v="12"/>
    <x v="0"/>
    <x v="14"/>
    <x v="6"/>
  </r>
  <r>
    <x v="0"/>
    <x v="0"/>
    <x v="19"/>
    <x v="20"/>
    <x v="0"/>
    <x v="0"/>
    <x v="8"/>
    <x v="0"/>
    <x v="10"/>
    <x v="6"/>
  </r>
  <r>
    <x v="0"/>
    <x v="0"/>
    <x v="20"/>
    <x v="21"/>
    <x v="0"/>
    <x v="0"/>
    <x v="15"/>
    <x v="0"/>
    <x v="17"/>
    <x v="6"/>
  </r>
  <r>
    <x v="0"/>
    <x v="0"/>
    <x v="0"/>
    <x v="22"/>
    <x v="0"/>
    <x v="0"/>
    <x v="0"/>
    <x v="0"/>
    <x v="18"/>
    <x v="6"/>
  </r>
  <r>
    <x v="0"/>
    <x v="0"/>
    <x v="21"/>
    <x v="23"/>
    <x v="0"/>
    <x v="0"/>
    <x v="16"/>
    <x v="7"/>
    <x v="19"/>
    <x v="10"/>
  </r>
  <r>
    <x v="0"/>
    <x v="0"/>
    <x v="22"/>
    <x v="24"/>
    <x v="0"/>
    <x v="0"/>
    <x v="17"/>
    <x v="12"/>
    <x v="20"/>
    <x v="15"/>
  </r>
  <r>
    <x v="0"/>
    <x v="0"/>
    <x v="23"/>
    <x v="25"/>
    <x v="0"/>
    <x v="0"/>
    <x v="18"/>
    <x v="13"/>
    <x v="21"/>
    <x v="16"/>
  </r>
  <r>
    <x v="0"/>
    <x v="0"/>
    <x v="24"/>
    <x v="26"/>
    <x v="0"/>
    <x v="0"/>
    <x v="14"/>
    <x v="14"/>
    <x v="16"/>
    <x v="17"/>
  </r>
  <r>
    <x v="0"/>
    <x v="0"/>
    <x v="25"/>
    <x v="27"/>
    <x v="0"/>
    <x v="0"/>
    <x v="19"/>
    <x v="15"/>
    <x v="22"/>
    <x v="18"/>
  </r>
  <r>
    <x v="0"/>
    <x v="0"/>
    <x v="26"/>
    <x v="28"/>
    <x v="0"/>
    <x v="0"/>
    <x v="20"/>
    <x v="16"/>
    <x v="23"/>
    <x v="19"/>
  </r>
  <r>
    <x v="0"/>
    <x v="0"/>
    <x v="27"/>
    <x v="29"/>
    <x v="0"/>
    <x v="0"/>
    <x v="21"/>
    <x v="17"/>
    <x v="5"/>
    <x v="20"/>
  </r>
  <r>
    <x v="0"/>
    <x v="0"/>
    <x v="28"/>
    <x v="30"/>
    <x v="0"/>
    <x v="0"/>
    <x v="22"/>
    <x v="18"/>
    <x v="24"/>
    <x v="21"/>
  </r>
  <r>
    <x v="0"/>
    <x v="0"/>
    <x v="29"/>
    <x v="31"/>
    <x v="0"/>
    <x v="0"/>
    <x v="23"/>
    <x v="0"/>
    <x v="25"/>
    <x v="6"/>
  </r>
  <r>
    <x v="0"/>
    <x v="0"/>
    <x v="30"/>
    <x v="32"/>
    <x v="0"/>
    <x v="0"/>
    <x v="24"/>
    <x v="19"/>
    <x v="26"/>
    <x v="22"/>
  </r>
  <r>
    <x v="0"/>
    <x v="0"/>
    <x v="31"/>
    <x v="33"/>
    <x v="0"/>
    <x v="0"/>
    <x v="25"/>
    <x v="20"/>
    <x v="27"/>
    <x v="23"/>
  </r>
  <r>
    <x v="0"/>
    <x v="0"/>
    <x v="32"/>
    <x v="34"/>
    <x v="0"/>
    <x v="0"/>
    <x v="26"/>
    <x v="21"/>
    <x v="28"/>
    <x v="24"/>
  </r>
  <r>
    <x v="0"/>
    <x v="0"/>
    <x v="33"/>
    <x v="35"/>
    <x v="0"/>
    <x v="0"/>
    <x v="27"/>
    <x v="22"/>
    <x v="29"/>
    <x v="25"/>
  </r>
  <r>
    <x v="0"/>
    <x v="0"/>
    <x v="34"/>
    <x v="36"/>
    <x v="0"/>
    <x v="0"/>
    <x v="28"/>
    <x v="23"/>
    <x v="30"/>
    <x v="26"/>
  </r>
  <r>
    <x v="0"/>
    <x v="0"/>
    <x v="35"/>
    <x v="37"/>
    <x v="0"/>
    <x v="0"/>
    <x v="29"/>
    <x v="24"/>
    <x v="31"/>
    <x v="27"/>
  </r>
  <r>
    <x v="0"/>
    <x v="0"/>
    <x v="0"/>
    <x v="0"/>
    <x v="0"/>
    <x v="0"/>
    <x v="0"/>
    <x v="0"/>
    <x v="0"/>
    <x v="0"/>
  </r>
  <r>
    <x v="4"/>
    <x v="0"/>
    <x v="0"/>
    <x v="0"/>
    <x v="0"/>
    <x v="0"/>
    <x v="0"/>
    <x v="0"/>
    <x v="0"/>
    <x v="0"/>
  </r>
  <r>
    <x v="0"/>
    <x v="0"/>
    <x v="36"/>
    <x v="38"/>
    <x v="7"/>
    <x v="7"/>
    <x v="30"/>
    <x v="25"/>
    <x v="32"/>
    <x v="28"/>
  </r>
  <r>
    <x v="0"/>
    <x v="0"/>
    <x v="37"/>
    <x v="39"/>
    <x v="8"/>
    <x v="8"/>
    <x v="31"/>
    <x v="26"/>
    <x v="33"/>
    <x v="29"/>
  </r>
  <r>
    <x v="0"/>
    <x v="0"/>
    <x v="38"/>
    <x v="40"/>
    <x v="9"/>
    <x v="9"/>
    <x v="19"/>
    <x v="27"/>
    <x v="34"/>
    <x v="30"/>
  </r>
  <r>
    <x v="0"/>
    <x v="0"/>
    <x v="39"/>
    <x v="41"/>
    <x v="10"/>
    <x v="10"/>
    <x v="32"/>
    <x v="28"/>
    <x v="35"/>
    <x v="31"/>
  </r>
  <r>
    <x v="0"/>
    <x v="0"/>
    <x v="40"/>
    <x v="42"/>
    <x v="11"/>
    <x v="0"/>
    <x v="0"/>
    <x v="0"/>
    <x v="12"/>
    <x v="6"/>
  </r>
  <r>
    <x v="0"/>
    <x v="0"/>
    <x v="41"/>
    <x v="43"/>
    <x v="12"/>
    <x v="11"/>
    <x v="0"/>
    <x v="0"/>
    <x v="36"/>
    <x v="32"/>
  </r>
  <r>
    <x v="0"/>
    <x v="0"/>
    <x v="42"/>
    <x v="44"/>
    <x v="13"/>
    <x v="12"/>
    <x v="33"/>
    <x v="29"/>
    <x v="37"/>
    <x v="33"/>
  </r>
  <r>
    <x v="0"/>
    <x v="0"/>
    <x v="43"/>
    <x v="45"/>
    <x v="14"/>
    <x v="13"/>
    <x v="30"/>
    <x v="30"/>
    <x v="38"/>
    <x v="34"/>
  </r>
  <r>
    <x v="0"/>
    <x v="0"/>
    <x v="44"/>
    <x v="46"/>
    <x v="15"/>
    <x v="14"/>
    <x v="0"/>
    <x v="0"/>
    <x v="39"/>
    <x v="35"/>
  </r>
  <r>
    <x v="0"/>
    <x v="0"/>
    <x v="45"/>
    <x v="47"/>
    <x v="16"/>
    <x v="0"/>
    <x v="9"/>
    <x v="0"/>
    <x v="40"/>
    <x v="6"/>
  </r>
  <r>
    <x v="0"/>
    <x v="0"/>
    <x v="46"/>
    <x v="48"/>
    <x v="17"/>
    <x v="15"/>
    <x v="0"/>
    <x v="0"/>
    <x v="41"/>
    <x v="36"/>
  </r>
  <r>
    <x v="0"/>
    <x v="0"/>
    <x v="47"/>
    <x v="49"/>
    <x v="18"/>
    <x v="16"/>
    <x v="0"/>
    <x v="0"/>
    <x v="42"/>
    <x v="37"/>
  </r>
  <r>
    <x v="0"/>
    <x v="0"/>
    <x v="48"/>
    <x v="50"/>
    <x v="19"/>
    <x v="17"/>
    <x v="34"/>
    <x v="0"/>
    <x v="43"/>
    <x v="38"/>
  </r>
  <r>
    <x v="0"/>
    <x v="0"/>
    <x v="49"/>
    <x v="51"/>
    <x v="20"/>
    <x v="18"/>
    <x v="35"/>
    <x v="31"/>
    <x v="44"/>
    <x v="39"/>
  </r>
  <r>
    <x v="0"/>
    <x v="0"/>
    <x v="50"/>
    <x v="52"/>
    <x v="21"/>
    <x v="19"/>
    <x v="35"/>
    <x v="31"/>
    <x v="45"/>
    <x v="40"/>
  </r>
  <r>
    <x v="0"/>
    <x v="0"/>
    <x v="51"/>
    <x v="53"/>
    <x v="22"/>
    <x v="20"/>
    <x v="35"/>
    <x v="31"/>
    <x v="46"/>
    <x v="41"/>
  </r>
  <r>
    <x v="0"/>
    <x v="0"/>
    <x v="52"/>
    <x v="54"/>
    <x v="23"/>
    <x v="16"/>
    <x v="0"/>
    <x v="0"/>
    <x v="47"/>
    <x v="37"/>
  </r>
  <r>
    <x v="0"/>
    <x v="0"/>
    <x v="53"/>
    <x v="55"/>
    <x v="24"/>
    <x v="19"/>
    <x v="36"/>
    <x v="31"/>
    <x v="48"/>
    <x v="40"/>
  </r>
  <r>
    <x v="0"/>
    <x v="0"/>
    <x v="54"/>
    <x v="56"/>
    <x v="25"/>
    <x v="21"/>
    <x v="35"/>
    <x v="31"/>
    <x v="49"/>
    <x v="42"/>
  </r>
  <r>
    <x v="0"/>
    <x v="0"/>
    <x v="55"/>
    <x v="57"/>
    <x v="26"/>
    <x v="22"/>
    <x v="35"/>
    <x v="31"/>
    <x v="50"/>
    <x v="43"/>
  </r>
  <r>
    <x v="0"/>
    <x v="0"/>
    <x v="56"/>
    <x v="58"/>
    <x v="27"/>
    <x v="23"/>
    <x v="0"/>
    <x v="0"/>
    <x v="51"/>
    <x v="44"/>
  </r>
  <r>
    <x v="0"/>
    <x v="0"/>
    <x v="57"/>
    <x v="59"/>
    <x v="28"/>
    <x v="24"/>
    <x v="36"/>
    <x v="31"/>
    <x v="52"/>
    <x v="45"/>
  </r>
  <r>
    <x v="0"/>
    <x v="0"/>
    <x v="58"/>
    <x v="60"/>
    <x v="29"/>
    <x v="25"/>
    <x v="37"/>
    <x v="31"/>
    <x v="53"/>
    <x v="46"/>
  </r>
  <r>
    <x v="0"/>
    <x v="0"/>
    <x v="59"/>
    <x v="61"/>
    <x v="30"/>
    <x v="26"/>
    <x v="38"/>
    <x v="32"/>
    <x v="54"/>
    <x v="47"/>
  </r>
  <r>
    <x v="0"/>
    <x v="0"/>
    <x v="60"/>
    <x v="62"/>
    <x v="31"/>
    <x v="0"/>
    <x v="3"/>
    <x v="0"/>
    <x v="55"/>
    <x v="6"/>
  </r>
  <r>
    <x v="0"/>
    <x v="0"/>
    <x v="61"/>
    <x v="63"/>
    <x v="32"/>
    <x v="27"/>
    <x v="0"/>
    <x v="0"/>
    <x v="56"/>
    <x v="48"/>
  </r>
  <r>
    <x v="0"/>
    <x v="0"/>
    <x v="62"/>
    <x v="64"/>
    <x v="33"/>
    <x v="28"/>
    <x v="0"/>
    <x v="0"/>
    <x v="57"/>
    <x v="49"/>
  </r>
  <r>
    <x v="0"/>
    <x v="0"/>
    <x v="63"/>
    <x v="65"/>
    <x v="34"/>
    <x v="29"/>
    <x v="30"/>
    <x v="33"/>
    <x v="58"/>
    <x v="50"/>
  </r>
  <r>
    <x v="0"/>
    <x v="0"/>
    <x v="64"/>
    <x v="66"/>
    <x v="30"/>
    <x v="30"/>
    <x v="0"/>
    <x v="0"/>
    <x v="11"/>
    <x v="51"/>
  </r>
  <r>
    <x v="0"/>
    <x v="0"/>
    <x v="65"/>
    <x v="67"/>
    <x v="35"/>
    <x v="31"/>
    <x v="0"/>
    <x v="0"/>
    <x v="59"/>
    <x v="52"/>
  </r>
  <r>
    <x v="0"/>
    <x v="0"/>
    <x v="66"/>
    <x v="68"/>
    <x v="36"/>
    <x v="32"/>
    <x v="35"/>
    <x v="34"/>
    <x v="60"/>
    <x v="53"/>
  </r>
  <r>
    <x v="0"/>
    <x v="0"/>
    <x v="67"/>
    <x v="69"/>
    <x v="37"/>
    <x v="33"/>
    <x v="0"/>
    <x v="0"/>
    <x v="61"/>
    <x v="54"/>
  </r>
  <r>
    <x v="0"/>
    <x v="0"/>
    <x v="68"/>
    <x v="70"/>
    <x v="38"/>
    <x v="34"/>
    <x v="0"/>
    <x v="0"/>
    <x v="62"/>
    <x v="55"/>
  </r>
  <r>
    <x v="0"/>
    <x v="0"/>
    <x v="69"/>
    <x v="71"/>
    <x v="39"/>
    <x v="35"/>
    <x v="0"/>
    <x v="0"/>
    <x v="63"/>
    <x v="56"/>
  </r>
  <r>
    <x v="0"/>
    <x v="0"/>
    <x v="70"/>
    <x v="72"/>
    <x v="40"/>
    <x v="22"/>
    <x v="36"/>
    <x v="31"/>
    <x v="64"/>
    <x v="43"/>
  </r>
  <r>
    <x v="0"/>
    <x v="0"/>
    <x v="71"/>
    <x v="73"/>
    <x v="41"/>
    <x v="36"/>
    <x v="36"/>
    <x v="35"/>
    <x v="65"/>
    <x v="57"/>
  </r>
  <r>
    <x v="0"/>
    <x v="0"/>
    <x v="72"/>
    <x v="74"/>
    <x v="20"/>
    <x v="18"/>
    <x v="35"/>
    <x v="31"/>
    <x v="44"/>
    <x v="39"/>
  </r>
  <r>
    <x v="0"/>
    <x v="0"/>
    <x v="73"/>
    <x v="75"/>
    <x v="30"/>
    <x v="37"/>
    <x v="36"/>
    <x v="31"/>
    <x v="38"/>
    <x v="58"/>
  </r>
  <r>
    <x v="0"/>
    <x v="0"/>
    <x v="74"/>
    <x v="76"/>
    <x v="42"/>
    <x v="38"/>
    <x v="39"/>
    <x v="0"/>
    <x v="66"/>
    <x v="59"/>
  </r>
  <r>
    <x v="0"/>
    <x v="0"/>
    <x v="75"/>
    <x v="77"/>
    <x v="43"/>
    <x v="0"/>
    <x v="40"/>
    <x v="36"/>
    <x v="67"/>
    <x v="60"/>
  </r>
  <r>
    <x v="0"/>
    <x v="0"/>
    <x v="76"/>
    <x v="78"/>
    <x v="44"/>
    <x v="39"/>
    <x v="41"/>
    <x v="0"/>
    <x v="68"/>
    <x v="61"/>
  </r>
  <r>
    <x v="0"/>
    <x v="0"/>
    <x v="77"/>
    <x v="79"/>
    <x v="45"/>
    <x v="40"/>
    <x v="0"/>
    <x v="0"/>
    <x v="69"/>
    <x v="62"/>
  </r>
  <r>
    <x v="0"/>
    <x v="0"/>
    <x v="0"/>
    <x v="0"/>
    <x v="0"/>
    <x v="0"/>
    <x v="0"/>
    <x v="0"/>
    <x v="0"/>
    <x v="0"/>
  </r>
  <r>
    <x v="5"/>
    <x v="0"/>
    <x v="0"/>
    <x v="4"/>
    <x v="0"/>
    <x v="0"/>
    <x v="0"/>
    <x v="0"/>
    <x v="0"/>
    <x v="0"/>
  </r>
  <r>
    <x v="0"/>
    <x v="0"/>
    <x v="5"/>
    <x v="6"/>
    <x v="0"/>
    <x v="0"/>
    <x v="42"/>
    <x v="0"/>
    <x v="70"/>
    <x v="6"/>
  </r>
  <r>
    <x v="0"/>
    <x v="0"/>
    <x v="7"/>
    <x v="8"/>
    <x v="0"/>
    <x v="0"/>
    <x v="14"/>
    <x v="0"/>
    <x v="16"/>
    <x v="6"/>
  </r>
  <r>
    <x v="0"/>
    <x v="0"/>
    <x v="8"/>
    <x v="9"/>
    <x v="0"/>
    <x v="0"/>
    <x v="14"/>
    <x v="0"/>
    <x v="16"/>
    <x v="6"/>
  </r>
  <r>
    <x v="0"/>
    <x v="0"/>
    <x v="9"/>
    <x v="10"/>
    <x v="0"/>
    <x v="0"/>
    <x v="24"/>
    <x v="37"/>
    <x v="26"/>
    <x v="63"/>
  </r>
  <r>
    <x v="0"/>
    <x v="0"/>
    <x v="11"/>
    <x v="12"/>
    <x v="0"/>
    <x v="0"/>
    <x v="43"/>
    <x v="7"/>
    <x v="71"/>
    <x v="10"/>
  </r>
  <r>
    <x v="0"/>
    <x v="0"/>
    <x v="13"/>
    <x v="14"/>
    <x v="0"/>
    <x v="0"/>
    <x v="14"/>
    <x v="7"/>
    <x v="16"/>
    <x v="10"/>
  </r>
  <r>
    <x v="0"/>
    <x v="0"/>
    <x v="0"/>
    <x v="0"/>
    <x v="0"/>
    <x v="0"/>
    <x v="0"/>
    <x v="0"/>
    <x v="0"/>
    <x v="0"/>
  </r>
  <r>
    <x v="0"/>
    <x v="0"/>
    <x v="0"/>
    <x v="22"/>
    <x v="0"/>
    <x v="0"/>
    <x v="0"/>
    <x v="0"/>
    <x v="0"/>
    <x v="0"/>
  </r>
  <r>
    <x v="0"/>
    <x v="0"/>
    <x v="78"/>
    <x v="80"/>
    <x v="0"/>
    <x v="0"/>
    <x v="21"/>
    <x v="38"/>
    <x v="5"/>
    <x v="64"/>
  </r>
  <r>
    <x v="0"/>
    <x v="0"/>
    <x v="64"/>
    <x v="66"/>
    <x v="0"/>
    <x v="0"/>
    <x v="44"/>
    <x v="39"/>
    <x v="72"/>
    <x v="65"/>
  </r>
  <r>
    <x v="0"/>
    <x v="0"/>
    <x v="23"/>
    <x v="25"/>
    <x v="0"/>
    <x v="0"/>
    <x v="22"/>
    <x v="40"/>
    <x v="24"/>
    <x v="66"/>
  </r>
  <r>
    <x v="0"/>
    <x v="0"/>
    <x v="24"/>
    <x v="26"/>
    <x v="0"/>
    <x v="0"/>
    <x v="8"/>
    <x v="41"/>
    <x v="10"/>
    <x v="67"/>
  </r>
  <r>
    <x v="0"/>
    <x v="0"/>
    <x v="26"/>
    <x v="28"/>
    <x v="0"/>
    <x v="0"/>
    <x v="30"/>
    <x v="5"/>
    <x v="73"/>
    <x v="8"/>
  </r>
  <r>
    <x v="0"/>
    <x v="0"/>
    <x v="32"/>
    <x v="34"/>
    <x v="0"/>
    <x v="0"/>
    <x v="13"/>
    <x v="0"/>
    <x v="15"/>
    <x v="6"/>
  </r>
  <r>
    <x v="0"/>
    <x v="0"/>
    <x v="35"/>
    <x v="37"/>
    <x v="0"/>
    <x v="0"/>
    <x v="45"/>
    <x v="42"/>
    <x v="74"/>
    <x v="68"/>
  </r>
  <r>
    <x v="0"/>
    <x v="0"/>
    <x v="79"/>
    <x v="81"/>
    <x v="0"/>
    <x v="0"/>
    <x v="46"/>
    <x v="43"/>
    <x v="75"/>
    <x v="69"/>
  </r>
  <r>
    <x v="0"/>
    <x v="0"/>
    <x v="0"/>
    <x v="0"/>
    <x v="0"/>
    <x v="0"/>
    <x v="0"/>
    <x v="0"/>
    <x v="0"/>
    <x v="0"/>
  </r>
  <r>
    <x v="4"/>
    <x v="0"/>
    <x v="0"/>
    <x v="0"/>
    <x v="0"/>
    <x v="0"/>
    <x v="0"/>
    <x v="0"/>
    <x v="0"/>
    <x v="0"/>
  </r>
  <r>
    <x v="0"/>
    <x v="0"/>
    <x v="63"/>
    <x v="65"/>
    <x v="46"/>
    <x v="0"/>
    <x v="16"/>
    <x v="0"/>
    <x v="76"/>
    <x v="6"/>
  </r>
  <r>
    <x v="0"/>
    <x v="0"/>
    <x v="80"/>
    <x v="82"/>
    <x v="47"/>
    <x v="0"/>
    <x v="12"/>
    <x v="0"/>
    <x v="76"/>
    <x v="6"/>
  </r>
  <r>
    <x v="0"/>
    <x v="0"/>
    <x v="81"/>
    <x v="83"/>
    <x v="48"/>
    <x v="41"/>
    <x v="30"/>
    <x v="0"/>
    <x v="77"/>
    <x v="19"/>
  </r>
  <r>
    <x v="0"/>
    <x v="0"/>
    <x v="82"/>
    <x v="84"/>
    <x v="49"/>
    <x v="0"/>
    <x v="14"/>
    <x v="0"/>
    <x v="6"/>
    <x v="6"/>
  </r>
  <r>
    <x v="0"/>
    <x v="0"/>
    <x v="83"/>
    <x v="85"/>
    <x v="50"/>
    <x v="0"/>
    <x v="13"/>
    <x v="0"/>
    <x v="14"/>
    <x v="6"/>
  </r>
  <r>
    <x v="0"/>
    <x v="0"/>
    <x v="36"/>
    <x v="38"/>
    <x v="51"/>
    <x v="30"/>
    <x v="47"/>
    <x v="0"/>
    <x v="78"/>
    <x v="51"/>
  </r>
  <r>
    <x v="0"/>
    <x v="0"/>
    <x v="37"/>
    <x v="39"/>
    <x v="52"/>
    <x v="42"/>
    <x v="48"/>
    <x v="44"/>
    <x v="79"/>
    <x v="70"/>
  </r>
  <r>
    <x v="0"/>
    <x v="0"/>
    <x v="38"/>
    <x v="40"/>
    <x v="30"/>
    <x v="43"/>
    <x v="30"/>
    <x v="0"/>
    <x v="26"/>
    <x v="71"/>
  </r>
  <r>
    <x v="0"/>
    <x v="0"/>
    <x v="39"/>
    <x v="41"/>
    <x v="53"/>
    <x v="44"/>
    <x v="30"/>
    <x v="33"/>
    <x v="80"/>
    <x v="72"/>
  </r>
  <r>
    <x v="0"/>
    <x v="0"/>
    <x v="41"/>
    <x v="43"/>
    <x v="31"/>
    <x v="0"/>
    <x v="0"/>
    <x v="0"/>
    <x v="81"/>
    <x v="6"/>
  </r>
  <r>
    <x v="0"/>
    <x v="0"/>
    <x v="42"/>
    <x v="44"/>
    <x v="43"/>
    <x v="45"/>
    <x v="30"/>
    <x v="45"/>
    <x v="11"/>
    <x v="73"/>
  </r>
  <r>
    <x v="0"/>
    <x v="0"/>
    <x v="43"/>
    <x v="45"/>
    <x v="54"/>
    <x v="46"/>
    <x v="49"/>
    <x v="46"/>
    <x v="82"/>
    <x v="74"/>
  </r>
  <r>
    <x v="0"/>
    <x v="0"/>
    <x v="45"/>
    <x v="47"/>
    <x v="55"/>
    <x v="47"/>
    <x v="50"/>
    <x v="38"/>
    <x v="79"/>
    <x v="75"/>
  </r>
  <r>
    <x v="0"/>
    <x v="0"/>
    <x v="47"/>
    <x v="49"/>
    <x v="48"/>
    <x v="48"/>
    <x v="51"/>
    <x v="47"/>
    <x v="83"/>
    <x v="76"/>
  </r>
  <r>
    <x v="0"/>
    <x v="0"/>
    <x v="48"/>
    <x v="50"/>
    <x v="56"/>
    <x v="49"/>
    <x v="52"/>
    <x v="48"/>
    <x v="84"/>
    <x v="77"/>
  </r>
  <r>
    <x v="0"/>
    <x v="0"/>
    <x v="49"/>
    <x v="51"/>
    <x v="43"/>
    <x v="0"/>
    <x v="9"/>
    <x v="49"/>
    <x v="26"/>
    <x v="78"/>
  </r>
  <r>
    <x v="0"/>
    <x v="0"/>
    <x v="50"/>
    <x v="52"/>
    <x v="56"/>
    <x v="50"/>
    <x v="53"/>
    <x v="50"/>
    <x v="85"/>
    <x v="79"/>
  </r>
  <r>
    <x v="0"/>
    <x v="0"/>
    <x v="51"/>
    <x v="53"/>
    <x v="56"/>
    <x v="50"/>
    <x v="53"/>
    <x v="51"/>
    <x v="85"/>
    <x v="80"/>
  </r>
  <r>
    <x v="0"/>
    <x v="0"/>
    <x v="52"/>
    <x v="54"/>
    <x v="47"/>
    <x v="0"/>
    <x v="3"/>
    <x v="0"/>
    <x v="73"/>
    <x v="6"/>
  </r>
  <r>
    <x v="0"/>
    <x v="0"/>
    <x v="84"/>
    <x v="86"/>
    <x v="57"/>
    <x v="0"/>
    <x v="54"/>
    <x v="0"/>
    <x v="86"/>
    <x v="6"/>
  </r>
  <r>
    <x v="0"/>
    <x v="0"/>
    <x v="53"/>
    <x v="55"/>
    <x v="58"/>
    <x v="51"/>
    <x v="55"/>
    <x v="52"/>
    <x v="69"/>
    <x v="81"/>
  </r>
  <r>
    <x v="0"/>
    <x v="0"/>
    <x v="85"/>
    <x v="87"/>
    <x v="0"/>
    <x v="0"/>
    <x v="56"/>
    <x v="48"/>
    <x v="87"/>
    <x v="82"/>
  </r>
  <r>
    <x v="0"/>
    <x v="0"/>
    <x v="54"/>
    <x v="56"/>
    <x v="58"/>
    <x v="52"/>
    <x v="53"/>
    <x v="53"/>
    <x v="88"/>
    <x v="83"/>
  </r>
  <r>
    <x v="0"/>
    <x v="0"/>
    <x v="86"/>
    <x v="88"/>
    <x v="59"/>
    <x v="53"/>
    <x v="57"/>
    <x v="48"/>
    <x v="89"/>
    <x v="84"/>
  </r>
  <r>
    <x v="0"/>
    <x v="0"/>
    <x v="55"/>
    <x v="57"/>
    <x v="56"/>
    <x v="54"/>
    <x v="53"/>
    <x v="54"/>
    <x v="85"/>
    <x v="85"/>
  </r>
  <r>
    <x v="0"/>
    <x v="0"/>
    <x v="56"/>
    <x v="58"/>
    <x v="60"/>
    <x v="0"/>
    <x v="30"/>
    <x v="0"/>
    <x v="90"/>
    <x v="6"/>
  </r>
  <r>
    <x v="0"/>
    <x v="0"/>
    <x v="57"/>
    <x v="59"/>
    <x v="56"/>
    <x v="51"/>
    <x v="53"/>
    <x v="55"/>
    <x v="85"/>
    <x v="86"/>
  </r>
  <r>
    <x v="0"/>
    <x v="0"/>
    <x v="58"/>
    <x v="60"/>
    <x v="61"/>
    <x v="55"/>
    <x v="53"/>
    <x v="56"/>
    <x v="91"/>
    <x v="87"/>
  </r>
  <r>
    <x v="0"/>
    <x v="0"/>
    <x v="59"/>
    <x v="61"/>
    <x v="62"/>
    <x v="55"/>
    <x v="53"/>
    <x v="57"/>
    <x v="92"/>
    <x v="88"/>
  </r>
  <r>
    <x v="0"/>
    <x v="0"/>
    <x v="61"/>
    <x v="63"/>
    <x v="30"/>
    <x v="56"/>
    <x v="30"/>
    <x v="49"/>
    <x v="26"/>
    <x v="89"/>
  </r>
  <r>
    <x v="0"/>
    <x v="0"/>
    <x v="62"/>
    <x v="64"/>
    <x v="30"/>
    <x v="57"/>
    <x v="3"/>
    <x v="32"/>
    <x v="67"/>
    <x v="90"/>
  </r>
  <r>
    <x v="0"/>
    <x v="0"/>
    <x v="65"/>
    <x v="67"/>
    <x v="30"/>
    <x v="44"/>
    <x v="12"/>
    <x v="0"/>
    <x v="93"/>
    <x v="91"/>
  </r>
  <r>
    <x v="0"/>
    <x v="0"/>
    <x v="66"/>
    <x v="68"/>
    <x v="11"/>
    <x v="58"/>
    <x v="53"/>
    <x v="58"/>
    <x v="94"/>
    <x v="92"/>
  </r>
  <r>
    <x v="0"/>
    <x v="0"/>
    <x v="67"/>
    <x v="69"/>
    <x v="2"/>
    <x v="59"/>
    <x v="58"/>
    <x v="59"/>
    <x v="95"/>
    <x v="93"/>
  </r>
  <r>
    <x v="0"/>
    <x v="0"/>
    <x v="68"/>
    <x v="70"/>
    <x v="11"/>
    <x v="60"/>
    <x v="59"/>
    <x v="59"/>
    <x v="56"/>
    <x v="94"/>
  </r>
  <r>
    <x v="0"/>
    <x v="0"/>
    <x v="69"/>
    <x v="71"/>
    <x v="5"/>
    <x v="61"/>
    <x v="21"/>
    <x v="60"/>
    <x v="12"/>
    <x v="95"/>
  </r>
  <r>
    <x v="0"/>
    <x v="0"/>
    <x v="70"/>
    <x v="72"/>
    <x v="56"/>
    <x v="62"/>
    <x v="53"/>
    <x v="52"/>
    <x v="85"/>
    <x v="96"/>
  </r>
  <r>
    <x v="0"/>
    <x v="0"/>
    <x v="71"/>
    <x v="73"/>
    <x v="32"/>
    <x v="63"/>
    <x v="60"/>
    <x v="61"/>
    <x v="96"/>
    <x v="97"/>
  </r>
  <r>
    <x v="0"/>
    <x v="0"/>
    <x v="72"/>
    <x v="74"/>
    <x v="11"/>
    <x v="64"/>
    <x v="61"/>
    <x v="48"/>
    <x v="97"/>
    <x v="98"/>
  </r>
  <r>
    <x v="0"/>
    <x v="0"/>
    <x v="74"/>
    <x v="76"/>
    <x v="31"/>
    <x v="65"/>
    <x v="0"/>
    <x v="0"/>
    <x v="81"/>
    <x v="8"/>
  </r>
  <r>
    <x v="0"/>
    <x v="0"/>
    <x v="75"/>
    <x v="77"/>
    <x v="31"/>
    <x v="0"/>
    <x v="30"/>
    <x v="0"/>
    <x v="98"/>
    <x v="6"/>
  </r>
  <r>
    <x v="0"/>
    <x v="0"/>
    <x v="76"/>
    <x v="78"/>
    <x v="63"/>
    <x v="66"/>
    <x v="53"/>
    <x v="48"/>
    <x v="99"/>
    <x v="99"/>
  </r>
  <r>
    <x v="0"/>
    <x v="0"/>
    <x v="77"/>
    <x v="79"/>
    <x v="30"/>
    <x v="67"/>
    <x v="24"/>
    <x v="62"/>
    <x v="5"/>
    <x v="100"/>
  </r>
  <r>
    <x v="0"/>
    <x v="0"/>
    <x v="0"/>
    <x v="0"/>
    <x v="0"/>
    <x v="0"/>
    <x v="0"/>
    <x v="0"/>
    <x v="0"/>
    <x v="0"/>
  </r>
  <r>
    <x v="0"/>
    <x v="6"/>
    <x v="0"/>
    <x v="0"/>
    <x v="0"/>
    <x v="0"/>
    <x v="0"/>
    <x v="0"/>
    <x v="0"/>
    <x v="0"/>
  </r>
  <r>
    <x v="0"/>
    <x v="7"/>
    <x v="0"/>
    <x v="0"/>
    <x v="0"/>
    <x v="0"/>
    <x v="62"/>
    <x v="63"/>
    <x v="100"/>
    <x v="101"/>
  </r>
  <r>
    <x v="0"/>
    <x v="8"/>
    <x v="0"/>
    <x v="0"/>
    <x v="0"/>
    <x v="0"/>
    <x v="63"/>
    <x v="63"/>
    <x v="101"/>
    <x v="101"/>
  </r>
  <r>
    <x v="0"/>
    <x v="9"/>
    <x v="0"/>
    <x v="0"/>
    <x v="0"/>
    <x v="0"/>
    <x v="0"/>
    <x v="0"/>
    <x v="0"/>
    <x v="0"/>
  </r>
  <r>
    <x v="0"/>
    <x v="10"/>
    <x v="0"/>
    <x v="0"/>
    <x v="0"/>
    <x v="0"/>
    <x v="64"/>
    <x v="64"/>
    <x v="102"/>
    <x v="102"/>
  </r>
  <r>
    <x v="0"/>
    <x v="11"/>
    <x v="0"/>
    <x v="0"/>
    <x v="0"/>
    <x v="0"/>
    <x v="65"/>
    <x v="64"/>
    <x v="103"/>
    <x v="102"/>
  </r>
  <r>
    <x v="0"/>
    <x v="0"/>
    <x v="87"/>
    <x v="89"/>
    <x v="0"/>
    <x v="0"/>
    <x v="8"/>
    <x v="0"/>
    <x v="10"/>
    <x v="6"/>
  </r>
  <r>
    <x v="0"/>
    <x v="0"/>
    <x v="88"/>
    <x v="90"/>
    <x v="0"/>
    <x v="0"/>
    <x v="8"/>
    <x v="0"/>
    <x v="10"/>
    <x v="6"/>
  </r>
  <r>
    <x v="0"/>
    <x v="0"/>
    <x v="89"/>
    <x v="91"/>
    <x v="0"/>
    <x v="0"/>
    <x v="7"/>
    <x v="0"/>
    <x v="9"/>
    <x v="6"/>
  </r>
  <r>
    <x v="0"/>
    <x v="0"/>
    <x v="90"/>
    <x v="92"/>
    <x v="0"/>
    <x v="0"/>
    <x v="66"/>
    <x v="0"/>
    <x v="81"/>
    <x v="6"/>
  </r>
  <r>
    <x v="0"/>
    <x v="0"/>
    <x v="91"/>
    <x v="93"/>
    <x v="0"/>
    <x v="0"/>
    <x v="13"/>
    <x v="0"/>
    <x v="15"/>
    <x v="6"/>
  </r>
  <r>
    <x v="0"/>
    <x v="0"/>
    <x v="92"/>
    <x v="94"/>
    <x v="0"/>
    <x v="0"/>
    <x v="14"/>
    <x v="0"/>
    <x v="16"/>
    <x v="6"/>
  </r>
  <r>
    <x v="0"/>
    <x v="0"/>
    <x v="93"/>
    <x v="95"/>
    <x v="0"/>
    <x v="0"/>
    <x v="67"/>
    <x v="0"/>
    <x v="104"/>
    <x v="6"/>
  </r>
  <r>
    <x v="0"/>
    <x v="0"/>
    <x v="94"/>
    <x v="96"/>
    <x v="0"/>
    <x v="0"/>
    <x v="8"/>
    <x v="0"/>
    <x v="10"/>
    <x v="6"/>
  </r>
  <r>
    <x v="0"/>
    <x v="0"/>
    <x v="95"/>
    <x v="97"/>
    <x v="0"/>
    <x v="0"/>
    <x v="66"/>
    <x v="0"/>
    <x v="81"/>
    <x v="6"/>
  </r>
  <r>
    <x v="0"/>
    <x v="0"/>
    <x v="96"/>
    <x v="98"/>
    <x v="0"/>
    <x v="0"/>
    <x v="8"/>
    <x v="0"/>
    <x v="10"/>
    <x v="6"/>
  </r>
  <r>
    <x v="0"/>
    <x v="0"/>
    <x v="97"/>
    <x v="99"/>
    <x v="0"/>
    <x v="0"/>
    <x v="8"/>
    <x v="0"/>
    <x v="10"/>
    <x v="6"/>
  </r>
  <r>
    <x v="0"/>
    <x v="0"/>
    <x v="98"/>
    <x v="100"/>
    <x v="0"/>
    <x v="0"/>
    <x v="8"/>
    <x v="0"/>
    <x v="10"/>
    <x v="6"/>
  </r>
  <r>
    <x v="0"/>
    <x v="0"/>
    <x v="99"/>
    <x v="101"/>
    <x v="0"/>
    <x v="0"/>
    <x v="8"/>
    <x v="0"/>
    <x v="10"/>
    <x v="6"/>
  </r>
  <r>
    <x v="0"/>
    <x v="0"/>
    <x v="100"/>
    <x v="102"/>
    <x v="0"/>
    <x v="0"/>
    <x v="8"/>
    <x v="0"/>
    <x v="10"/>
    <x v="6"/>
  </r>
  <r>
    <x v="0"/>
    <x v="0"/>
    <x v="101"/>
    <x v="103"/>
    <x v="0"/>
    <x v="0"/>
    <x v="8"/>
    <x v="0"/>
    <x v="10"/>
    <x v="6"/>
  </r>
  <r>
    <x v="0"/>
    <x v="0"/>
    <x v="102"/>
    <x v="104"/>
    <x v="0"/>
    <x v="0"/>
    <x v="40"/>
    <x v="64"/>
    <x v="105"/>
    <x v="102"/>
  </r>
  <r>
    <x v="0"/>
    <x v="0"/>
    <x v="103"/>
    <x v="105"/>
    <x v="0"/>
    <x v="0"/>
    <x v="8"/>
    <x v="0"/>
    <x v="10"/>
    <x v="6"/>
  </r>
  <r>
    <x v="0"/>
    <x v="0"/>
    <x v="104"/>
    <x v="106"/>
    <x v="0"/>
    <x v="0"/>
    <x v="8"/>
    <x v="0"/>
    <x v="10"/>
    <x v="6"/>
  </r>
  <r>
    <x v="0"/>
    <x v="0"/>
    <x v="105"/>
    <x v="107"/>
    <x v="0"/>
    <x v="0"/>
    <x v="8"/>
    <x v="0"/>
    <x v="10"/>
    <x v="6"/>
  </r>
  <r>
    <x v="0"/>
    <x v="0"/>
    <x v="0"/>
    <x v="0"/>
    <x v="0"/>
    <x v="0"/>
    <x v="0"/>
    <x v="0"/>
    <x v="18"/>
    <x v="6"/>
  </r>
  <r>
    <x v="0"/>
    <x v="0"/>
    <x v="0"/>
    <x v="0"/>
    <x v="0"/>
    <x v="0"/>
    <x v="0"/>
    <x v="0"/>
    <x v="18"/>
    <x v="6"/>
  </r>
  <r>
    <x v="0"/>
    <x v="12"/>
    <x v="0"/>
    <x v="0"/>
    <x v="0"/>
    <x v="0"/>
    <x v="0"/>
    <x v="0"/>
    <x v="0"/>
    <x v="0"/>
  </r>
  <r>
    <x v="0"/>
    <x v="10"/>
    <x v="0"/>
    <x v="0"/>
    <x v="0"/>
    <x v="0"/>
    <x v="68"/>
    <x v="12"/>
    <x v="106"/>
    <x v="15"/>
  </r>
  <r>
    <x v="0"/>
    <x v="11"/>
    <x v="0"/>
    <x v="0"/>
    <x v="64"/>
    <x v="68"/>
    <x v="69"/>
    <x v="12"/>
    <x v="107"/>
    <x v="103"/>
  </r>
  <r>
    <x v="0"/>
    <x v="0"/>
    <x v="106"/>
    <x v="108"/>
    <x v="0"/>
    <x v="0"/>
    <x v="66"/>
    <x v="0"/>
    <x v="81"/>
    <x v="6"/>
  </r>
  <r>
    <x v="0"/>
    <x v="0"/>
    <x v="107"/>
    <x v="109"/>
    <x v="0"/>
    <x v="0"/>
    <x v="70"/>
    <x v="12"/>
    <x v="108"/>
    <x v="15"/>
  </r>
  <r>
    <x v="0"/>
    <x v="0"/>
    <x v="108"/>
    <x v="110"/>
    <x v="0"/>
    <x v="0"/>
    <x v="71"/>
    <x v="0"/>
    <x v="109"/>
    <x v="6"/>
  </r>
  <r>
    <x v="0"/>
    <x v="0"/>
    <x v="109"/>
    <x v="111"/>
    <x v="0"/>
    <x v="0"/>
    <x v="72"/>
    <x v="0"/>
    <x v="110"/>
    <x v="6"/>
  </r>
  <r>
    <x v="0"/>
    <x v="0"/>
    <x v="110"/>
    <x v="112"/>
    <x v="0"/>
    <x v="0"/>
    <x v="67"/>
    <x v="0"/>
    <x v="104"/>
    <x v="6"/>
  </r>
  <r>
    <x v="0"/>
    <x v="0"/>
    <x v="111"/>
    <x v="113"/>
    <x v="0"/>
    <x v="0"/>
    <x v="13"/>
    <x v="0"/>
    <x v="15"/>
    <x v="6"/>
  </r>
  <r>
    <x v="0"/>
    <x v="0"/>
    <x v="112"/>
    <x v="114"/>
    <x v="0"/>
    <x v="0"/>
    <x v="72"/>
    <x v="0"/>
    <x v="110"/>
    <x v="6"/>
  </r>
  <r>
    <x v="0"/>
    <x v="0"/>
    <x v="113"/>
    <x v="115"/>
    <x v="0"/>
    <x v="0"/>
    <x v="15"/>
    <x v="0"/>
    <x v="17"/>
    <x v="6"/>
  </r>
  <r>
    <x v="0"/>
    <x v="0"/>
    <x v="114"/>
    <x v="116"/>
    <x v="0"/>
    <x v="0"/>
    <x v="73"/>
    <x v="0"/>
    <x v="111"/>
    <x v="6"/>
  </r>
  <r>
    <x v="0"/>
    <x v="0"/>
    <x v="115"/>
    <x v="117"/>
    <x v="0"/>
    <x v="0"/>
    <x v="67"/>
    <x v="0"/>
    <x v="104"/>
    <x v="6"/>
  </r>
  <r>
    <x v="0"/>
    <x v="0"/>
    <x v="116"/>
    <x v="118"/>
    <x v="0"/>
    <x v="0"/>
    <x v="74"/>
    <x v="0"/>
    <x v="112"/>
    <x v="6"/>
  </r>
  <r>
    <x v="0"/>
    <x v="0"/>
    <x v="0"/>
    <x v="0"/>
    <x v="0"/>
    <x v="0"/>
    <x v="0"/>
    <x v="0"/>
    <x v="0"/>
    <x v="0"/>
  </r>
  <r>
    <x v="0"/>
    <x v="13"/>
    <x v="0"/>
    <x v="0"/>
    <x v="0"/>
    <x v="0"/>
    <x v="0"/>
    <x v="0"/>
    <x v="0"/>
    <x v="0"/>
  </r>
  <r>
    <x v="0"/>
    <x v="10"/>
    <x v="0"/>
    <x v="0"/>
    <x v="0"/>
    <x v="0"/>
    <x v="75"/>
    <x v="0"/>
    <x v="113"/>
    <x v="6"/>
  </r>
  <r>
    <x v="0"/>
    <x v="11"/>
    <x v="0"/>
    <x v="0"/>
    <x v="0"/>
    <x v="0"/>
    <x v="75"/>
    <x v="65"/>
    <x v="113"/>
    <x v="6"/>
  </r>
  <r>
    <x v="0"/>
    <x v="0"/>
    <x v="117"/>
    <x v="119"/>
    <x v="0"/>
    <x v="0"/>
    <x v="8"/>
    <x v="0"/>
    <x v="10"/>
    <x v="6"/>
  </r>
  <r>
    <x v="0"/>
    <x v="0"/>
    <x v="118"/>
    <x v="120"/>
    <x v="0"/>
    <x v="0"/>
    <x v="72"/>
    <x v="0"/>
    <x v="110"/>
    <x v="6"/>
  </r>
  <r>
    <x v="0"/>
    <x v="0"/>
    <x v="0"/>
    <x v="0"/>
    <x v="0"/>
    <x v="0"/>
    <x v="0"/>
    <x v="0"/>
    <x v="0"/>
    <x v="0"/>
  </r>
  <r>
    <x v="0"/>
    <x v="14"/>
    <x v="0"/>
    <x v="0"/>
    <x v="0"/>
    <x v="0"/>
    <x v="0"/>
    <x v="0"/>
    <x v="0"/>
    <x v="0"/>
  </r>
  <r>
    <x v="0"/>
    <x v="15"/>
    <x v="0"/>
    <x v="0"/>
    <x v="64"/>
    <x v="68"/>
    <x v="76"/>
    <x v="66"/>
    <x v="114"/>
    <x v="104"/>
  </r>
  <r>
    <x v="0"/>
    <x v="16"/>
    <x v="0"/>
    <x v="0"/>
    <x v="64"/>
    <x v="68"/>
    <x v="76"/>
    <x v="66"/>
    <x v="114"/>
    <x v="104"/>
  </r>
  <r>
    <x v="0"/>
    <x v="17"/>
    <x v="0"/>
    <x v="0"/>
    <x v="64"/>
    <x v="68"/>
    <x v="77"/>
    <x v="67"/>
    <x v="115"/>
    <x v="105"/>
  </r>
  <r>
    <x v="0"/>
    <x v="18"/>
    <x v="0"/>
    <x v="0"/>
    <x v="0"/>
    <x v="0"/>
    <x v="78"/>
    <x v="68"/>
    <x v="116"/>
    <x v="106"/>
  </r>
  <r>
    <x v="0"/>
    <x v="19"/>
    <x v="0"/>
    <x v="0"/>
    <x v="0"/>
    <x v="0"/>
    <x v="78"/>
    <x v="68"/>
    <x v="116"/>
    <x v="106"/>
  </r>
  <r>
    <x v="0"/>
    <x v="20"/>
    <x v="0"/>
    <x v="0"/>
    <x v="0"/>
    <x v="0"/>
    <x v="79"/>
    <x v="69"/>
    <x v="117"/>
    <x v="107"/>
  </r>
  <r>
    <x v="0"/>
    <x v="0"/>
    <x v="119"/>
    <x v="121"/>
    <x v="0"/>
    <x v="0"/>
    <x v="2"/>
    <x v="70"/>
    <x v="67"/>
    <x v="108"/>
  </r>
  <r>
    <x v="0"/>
    <x v="0"/>
    <x v="120"/>
    <x v="122"/>
    <x v="0"/>
    <x v="0"/>
    <x v="80"/>
    <x v="71"/>
    <x v="118"/>
    <x v="109"/>
  </r>
  <r>
    <x v="0"/>
    <x v="0"/>
    <x v="121"/>
    <x v="123"/>
    <x v="0"/>
    <x v="0"/>
    <x v="22"/>
    <x v="72"/>
    <x v="24"/>
    <x v="110"/>
  </r>
  <r>
    <x v="0"/>
    <x v="0"/>
    <x v="122"/>
    <x v="124"/>
    <x v="0"/>
    <x v="0"/>
    <x v="81"/>
    <x v="73"/>
    <x v="77"/>
    <x v="111"/>
  </r>
  <r>
    <x v="0"/>
    <x v="0"/>
    <x v="123"/>
    <x v="125"/>
    <x v="0"/>
    <x v="0"/>
    <x v="21"/>
    <x v="74"/>
    <x v="5"/>
    <x v="112"/>
  </r>
  <r>
    <x v="0"/>
    <x v="0"/>
    <x v="124"/>
    <x v="126"/>
    <x v="0"/>
    <x v="0"/>
    <x v="7"/>
    <x v="0"/>
    <x v="9"/>
    <x v="6"/>
  </r>
  <r>
    <x v="0"/>
    <x v="0"/>
    <x v="125"/>
    <x v="127"/>
    <x v="0"/>
    <x v="0"/>
    <x v="3"/>
    <x v="75"/>
    <x v="119"/>
    <x v="113"/>
  </r>
  <r>
    <x v="0"/>
    <x v="0"/>
    <x v="126"/>
    <x v="128"/>
    <x v="0"/>
    <x v="0"/>
    <x v="4"/>
    <x v="76"/>
    <x v="6"/>
    <x v="114"/>
  </r>
  <r>
    <x v="0"/>
    <x v="0"/>
    <x v="127"/>
    <x v="129"/>
    <x v="0"/>
    <x v="0"/>
    <x v="30"/>
    <x v="0"/>
    <x v="73"/>
    <x v="6"/>
  </r>
  <r>
    <x v="0"/>
    <x v="0"/>
    <x v="128"/>
    <x v="130"/>
    <x v="0"/>
    <x v="0"/>
    <x v="12"/>
    <x v="6"/>
    <x v="14"/>
    <x v="9"/>
  </r>
  <r>
    <x v="0"/>
    <x v="0"/>
    <x v="129"/>
    <x v="131"/>
    <x v="0"/>
    <x v="0"/>
    <x v="3"/>
    <x v="77"/>
    <x v="119"/>
    <x v="51"/>
  </r>
  <r>
    <x v="0"/>
    <x v="0"/>
    <x v="130"/>
    <x v="132"/>
    <x v="0"/>
    <x v="0"/>
    <x v="3"/>
    <x v="77"/>
    <x v="119"/>
    <x v="51"/>
  </r>
  <r>
    <x v="0"/>
    <x v="0"/>
    <x v="131"/>
    <x v="133"/>
    <x v="0"/>
    <x v="0"/>
    <x v="15"/>
    <x v="0"/>
    <x v="17"/>
    <x v="6"/>
  </r>
  <r>
    <x v="0"/>
    <x v="0"/>
    <x v="132"/>
    <x v="134"/>
    <x v="0"/>
    <x v="0"/>
    <x v="3"/>
    <x v="78"/>
    <x v="119"/>
    <x v="115"/>
  </r>
  <r>
    <x v="0"/>
    <x v="0"/>
    <x v="133"/>
    <x v="135"/>
    <x v="0"/>
    <x v="0"/>
    <x v="3"/>
    <x v="79"/>
    <x v="119"/>
    <x v="116"/>
  </r>
  <r>
    <x v="0"/>
    <x v="0"/>
    <x v="134"/>
    <x v="136"/>
    <x v="0"/>
    <x v="0"/>
    <x v="67"/>
    <x v="0"/>
    <x v="104"/>
    <x v="6"/>
  </r>
  <r>
    <x v="0"/>
    <x v="0"/>
    <x v="135"/>
    <x v="137"/>
    <x v="0"/>
    <x v="0"/>
    <x v="3"/>
    <x v="80"/>
    <x v="119"/>
    <x v="117"/>
  </r>
  <r>
    <x v="0"/>
    <x v="0"/>
    <x v="136"/>
    <x v="138"/>
    <x v="0"/>
    <x v="0"/>
    <x v="66"/>
    <x v="28"/>
    <x v="81"/>
    <x v="91"/>
  </r>
  <r>
    <x v="0"/>
    <x v="0"/>
    <x v="137"/>
    <x v="139"/>
    <x v="0"/>
    <x v="0"/>
    <x v="66"/>
    <x v="63"/>
    <x v="81"/>
    <x v="101"/>
  </r>
  <r>
    <x v="0"/>
    <x v="0"/>
    <x v="138"/>
    <x v="140"/>
    <x v="0"/>
    <x v="0"/>
    <x v="3"/>
    <x v="81"/>
    <x v="119"/>
    <x v="118"/>
  </r>
  <r>
    <x v="0"/>
    <x v="0"/>
    <x v="139"/>
    <x v="141"/>
    <x v="0"/>
    <x v="0"/>
    <x v="3"/>
    <x v="80"/>
    <x v="119"/>
    <x v="117"/>
  </r>
  <r>
    <x v="0"/>
    <x v="0"/>
    <x v="140"/>
    <x v="142"/>
    <x v="0"/>
    <x v="0"/>
    <x v="66"/>
    <x v="3"/>
    <x v="81"/>
    <x v="119"/>
  </r>
  <r>
    <x v="0"/>
    <x v="0"/>
    <x v="141"/>
    <x v="143"/>
    <x v="0"/>
    <x v="0"/>
    <x v="8"/>
    <x v="6"/>
    <x v="10"/>
    <x v="9"/>
  </r>
  <r>
    <x v="0"/>
    <x v="0"/>
    <x v="142"/>
    <x v="144"/>
    <x v="0"/>
    <x v="0"/>
    <x v="3"/>
    <x v="5"/>
    <x v="119"/>
    <x v="8"/>
  </r>
  <r>
    <x v="0"/>
    <x v="0"/>
    <x v="143"/>
    <x v="145"/>
    <x v="0"/>
    <x v="0"/>
    <x v="3"/>
    <x v="82"/>
    <x v="119"/>
    <x v="120"/>
  </r>
  <r>
    <x v="0"/>
    <x v="0"/>
    <x v="144"/>
    <x v="146"/>
    <x v="0"/>
    <x v="0"/>
    <x v="66"/>
    <x v="64"/>
    <x v="81"/>
    <x v="102"/>
  </r>
  <r>
    <x v="0"/>
    <x v="0"/>
    <x v="145"/>
    <x v="147"/>
    <x v="0"/>
    <x v="0"/>
    <x v="3"/>
    <x v="77"/>
    <x v="119"/>
    <x v="51"/>
  </r>
  <r>
    <x v="0"/>
    <x v="0"/>
    <x v="146"/>
    <x v="148"/>
    <x v="0"/>
    <x v="0"/>
    <x v="3"/>
    <x v="83"/>
    <x v="119"/>
    <x v="121"/>
  </r>
  <r>
    <x v="0"/>
    <x v="0"/>
    <x v="147"/>
    <x v="149"/>
    <x v="0"/>
    <x v="0"/>
    <x v="3"/>
    <x v="68"/>
    <x v="119"/>
    <x v="106"/>
  </r>
  <r>
    <x v="0"/>
    <x v="0"/>
    <x v="148"/>
    <x v="150"/>
    <x v="0"/>
    <x v="0"/>
    <x v="3"/>
    <x v="68"/>
    <x v="119"/>
    <x v="106"/>
  </r>
  <r>
    <x v="0"/>
    <x v="0"/>
    <x v="127"/>
    <x v="129"/>
    <x v="0"/>
    <x v="0"/>
    <x v="67"/>
    <x v="77"/>
    <x v="104"/>
    <x v="51"/>
  </r>
  <r>
    <x v="0"/>
    <x v="0"/>
    <x v="149"/>
    <x v="151"/>
    <x v="0"/>
    <x v="0"/>
    <x v="4"/>
    <x v="63"/>
    <x v="6"/>
    <x v="101"/>
  </r>
  <r>
    <x v="0"/>
    <x v="0"/>
    <x v="150"/>
    <x v="152"/>
    <x v="0"/>
    <x v="0"/>
    <x v="14"/>
    <x v="12"/>
    <x v="16"/>
    <x v="15"/>
  </r>
  <r>
    <x v="0"/>
    <x v="0"/>
    <x v="151"/>
    <x v="153"/>
    <x v="0"/>
    <x v="0"/>
    <x v="14"/>
    <x v="12"/>
    <x v="16"/>
    <x v="15"/>
  </r>
  <r>
    <x v="0"/>
    <x v="0"/>
    <x v="152"/>
    <x v="154"/>
    <x v="0"/>
    <x v="0"/>
    <x v="9"/>
    <x v="84"/>
    <x v="11"/>
    <x v="122"/>
  </r>
  <r>
    <x v="0"/>
    <x v="0"/>
    <x v="153"/>
    <x v="155"/>
    <x v="0"/>
    <x v="0"/>
    <x v="3"/>
    <x v="85"/>
    <x v="119"/>
    <x v="123"/>
  </r>
  <r>
    <x v="0"/>
    <x v="0"/>
    <x v="154"/>
    <x v="156"/>
    <x v="0"/>
    <x v="0"/>
    <x v="66"/>
    <x v="86"/>
    <x v="81"/>
    <x v="124"/>
  </r>
  <r>
    <x v="0"/>
    <x v="0"/>
    <x v="155"/>
    <x v="157"/>
    <x v="0"/>
    <x v="0"/>
    <x v="67"/>
    <x v="12"/>
    <x v="104"/>
    <x v="15"/>
  </r>
  <r>
    <x v="0"/>
    <x v="0"/>
    <x v="156"/>
    <x v="158"/>
    <x v="0"/>
    <x v="0"/>
    <x v="67"/>
    <x v="6"/>
    <x v="104"/>
    <x v="9"/>
  </r>
  <r>
    <x v="0"/>
    <x v="0"/>
    <x v="157"/>
    <x v="159"/>
    <x v="0"/>
    <x v="0"/>
    <x v="4"/>
    <x v="28"/>
    <x v="6"/>
    <x v="91"/>
  </r>
  <r>
    <x v="0"/>
    <x v="0"/>
    <x v="158"/>
    <x v="160"/>
    <x v="0"/>
    <x v="0"/>
    <x v="4"/>
    <x v="83"/>
    <x v="6"/>
    <x v="121"/>
  </r>
  <r>
    <x v="0"/>
    <x v="0"/>
    <x v="159"/>
    <x v="161"/>
    <x v="0"/>
    <x v="0"/>
    <x v="67"/>
    <x v="81"/>
    <x v="104"/>
    <x v="118"/>
  </r>
  <r>
    <x v="0"/>
    <x v="0"/>
    <x v="160"/>
    <x v="162"/>
    <x v="0"/>
    <x v="0"/>
    <x v="3"/>
    <x v="87"/>
    <x v="119"/>
    <x v="125"/>
  </r>
  <r>
    <x v="0"/>
    <x v="0"/>
    <x v="161"/>
    <x v="163"/>
    <x v="0"/>
    <x v="0"/>
    <x v="3"/>
    <x v="88"/>
    <x v="119"/>
    <x v="126"/>
  </r>
  <r>
    <x v="0"/>
    <x v="0"/>
    <x v="162"/>
    <x v="164"/>
    <x v="0"/>
    <x v="0"/>
    <x v="3"/>
    <x v="88"/>
    <x v="119"/>
    <x v="126"/>
  </r>
  <r>
    <x v="0"/>
    <x v="0"/>
    <x v="163"/>
    <x v="165"/>
    <x v="0"/>
    <x v="0"/>
    <x v="3"/>
    <x v="88"/>
    <x v="119"/>
    <x v="126"/>
  </r>
  <r>
    <x v="0"/>
    <x v="0"/>
    <x v="164"/>
    <x v="166"/>
    <x v="0"/>
    <x v="0"/>
    <x v="3"/>
    <x v="0"/>
    <x v="119"/>
    <x v="6"/>
  </r>
  <r>
    <x v="0"/>
    <x v="0"/>
    <x v="165"/>
    <x v="167"/>
    <x v="0"/>
    <x v="0"/>
    <x v="67"/>
    <x v="0"/>
    <x v="104"/>
    <x v="6"/>
  </r>
  <r>
    <x v="0"/>
    <x v="0"/>
    <x v="166"/>
    <x v="168"/>
    <x v="0"/>
    <x v="0"/>
    <x v="15"/>
    <x v="0"/>
    <x v="17"/>
    <x v="6"/>
  </r>
  <r>
    <x v="0"/>
    <x v="0"/>
    <x v="167"/>
    <x v="169"/>
    <x v="0"/>
    <x v="0"/>
    <x v="67"/>
    <x v="0"/>
    <x v="104"/>
    <x v="6"/>
  </r>
  <r>
    <x v="0"/>
    <x v="0"/>
    <x v="168"/>
    <x v="170"/>
    <x v="0"/>
    <x v="0"/>
    <x v="67"/>
    <x v="0"/>
    <x v="104"/>
    <x v="6"/>
  </r>
  <r>
    <x v="0"/>
    <x v="0"/>
    <x v="169"/>
    <x v="171"/>
    <x v="0"/>
    <x v="0"/>
    <x v="67"/>
    <x v="0"/>
    <x v="104"/>
    <x v="6"/>
  </r>
  <r>
    <x v="0"/>
    <x v="0"/>
    <x v="170"/>
    <x v="172"/>
    <x v="0"/>
    <x v="0"/>
    <x v="15"/>
    <x v="0"/>
    <x v="17"/>
    <x v="6"/>
  </r>
  <r>
    <x v="0"/>
    <x v="0"/>
    <x v="171"/>
    <x v="173"/>
    <x v="0"/>
    <x v="0"/>
    <x v="67"/>
    <x v="0"/>
    <x v="104"/>
    <x v="6"/>
  </r>
  <r>
    <x v="0"/>
    <x v="0"/>
    <x v="172"/>
    <x v="174"/>
    <x v="0"/>
    <x v="0"/>
    <x v="8"/>
    <x v="0"/>
    <x v="10"/>
    <x v="6"/>
  </r>
  <r>
    <x v="0"/>
    <x v="0"/>
    <x v="173"/>
    <x v="175"/>
    <x v="0"/>
    <x v="0"/>
    <x v="12"/>
    <x v="0"/>
    <x v="14"/>
    <x v="6"/>
  </r>
  <r>
    <x v="0"/>
    <x v="0"/>
    <x v="174"/>
    <x v="176"/>
    <x v="0"/>
    <x v="0"/>
    <x v="66"/>
    <x v="89"/>
    <x v="81"/>
    <x v="127"/>
  </r>
  <r>
    <x v="0"/>
    <x v="0"/>
    <x v="175"/>
    <x v="177"/>
    <x v="0"/>
    <x v="0"/>
    <x v="3"/>
    <x v="90"/>
    <x v="119"/>
    <x v="128"/>
  </r>
  <r>
    <x v="0"/>
    <x v="0"/>
    <x v="176"/>
    <x v="178"/>
    <x v="0"/>
    <x v="0"/>
    <x v="82"/>
    <x v="59"/>
    <x v="120"/>
    <x v="129"/>
  </r>
  <r>
    <x v="0"/>
    <x v="0"/>
    <x v="177"/>
    <x v="179"/>
    <x v="0"/>
    <x v="0"/>
    <x v="2"/>
    <x v="0"/>
    <x v="67"/>
    <x v="6"/>
  </r>
  <r>
    <x v="0"/>
    <x v="0"/>
    <x v="178"/>
    <x v="180"/>
    <x v="0"/>
    <x v="0"/>
    <x v="3"/>
    <x v="91"/>
    <x v="119"/>
    <x v="130"/>
  </r>
  <r>
    <x v="0"/>
    <x v="0"/>
    <x v="179"/>
    <x v="181"/>
    <x v="0"/>
    <x v="0"/>
    <x v="3"/>
    <x v="47"/>
    <x v="119"/>
    <x v="131"/>
  </r>
  <r>
    <x v="0"/>
    <x v="0"/>
    <x v="180"/>
    <x v="182"/>
    <x v="0"/>
    <x v="0"/>
    <x v="3"/>
    <x v="0"/>
    <x v="119"/>
    <x v="6"/>
  </r>
  <r>
    <x v="0"/>
    <x v="0"/>
    <x v="181"/>
    <x v="183"/>
    <x v="0"/>
    <x v="0"/>
    <x v="3"/>
    <x v="83"/>
    <x v="119"/>
    <x v="121"/>
  </r>
  <r>
    <x v="0"/>
    <x v="0"/>
    <x v="182"/>
    <x v="184"/>
    <x v="0"/>
    <x v="0"/>
    <x v="3"/>
    <x v="0"/>
    <x v="119"/>
    <x v="6"/>
  </r>
  <r>
    <x v="0"/>
    <x v="0"/>
    <x v="183"/>
    <x v="185"/>
    <x v="0"/>
    <x v="0"/>
    <x v="14"/>
    <x v="0"/>
    <x v="16"/>
    <x v="6"/>
  </r>
  <r>
    <x v="0"/>
    <x v="0"/>
    <x v="184"/>
    <x v="186"/>
    <x v="0"/>
    <x v="0"/>
    <x v="66"/>
    <x v="66"/>
    <x v="81"/>
    <x v="104"/>
  </r>
  <r>
    <x v="0"/>
    <x v="0"/>
    <x v="185"/>
    <x v="187"/>
    <x v="0"/>
    <x v="0"/>
    <x v="66"/>
    <x v="66"/>
    <x v="81"/>
    <x v="104"/>
  </r>
  <r>
    <x v="0"/>
    <x v="0"/>
    <x v="0"/>
    <x v="0"/>
    <x v="0"/>
    <x v="0"/>
    <x v="0"/>
    <x v="0"/>
    <x v="0"/>
    <x v="0"/>
  </r>
  <r>
    <x v="0"/>
    <x v="21"/>
    <x v="0"/>
    <x v="0"/>
    <x v="0"/>
    <x v="0"/>
    <x v="83"/>
    <x v="92"/>
    <x v="121"/>
    <x v="132"/>
  </r>
  <r>
    <x v="0"/>
    <x v="19"/>
    <x v="0"/>
    <x v="0"/>
    <x v="0"/>
    <x v="0"/>
    <x v="83"/>
    <x v="92"/>
    <x v="121"/>
    <x v="132"/>
  </r>
  <r>
    <x v="0"/>
    <x v="22"/>
    <x v="0"/>
    <x v="0"/>
    <x v="0"/>
    <x v="0"/>
    <x v="84"/>
    <x v="93"/>
    <x v="122"/>
    <x v="133"/>
  </r>
  <r>
    <x v="0"/>
    <x v="0"/>
    <x v="186"/>
    <x v="188"/>
    <x v="0"/>
    <x v="0"/>
    <x v="4"/>
    <x v="0"/>
    <x v="6"/>
    <x v="6"/>
  </r>
  <r>
    <x v="0"/>
    <x v="0"/>
    <x v="187"/>
    <x v="189"/>
    <x v="0"/>
    <x v="0"/>
    <x v="14"/>
    <x v="0"/>
    <x v="16"/>
    <x v="6"/>
  </r>
  <r>
    <x v="0"/>
    <x v="0"/>
    <x v="188"/>
    <x v="190"/>
    <x v="0"/>
    <x v="0"/>
    <x v="13"/>
    <x v="3"/>
    <x v="15"/>
    <x v="119"/>
  </r>
  <r>
    <x v="0"/>
    <x v="0"/>
    <x v="189"/>
    <x v="191"/>
    <x v="0"/>
    <x v="0"/>
    <x v="13"/>
    <x v="3"/>
    <x v="15"/>
    <x v="119"/>
  </r>
  <r>
    <x v="0"/>
    <x v="0"/>
    <x v="190"/>
    <x v="192"/>
    <x v="0"/>
    <x v="0"/>
    <x v="8"/>
    <x v="0"/>
    <x v="10"/>
    <x v="6"/>
  </r>
  <r>
    <x v="0"/>
    <x v="0"/>
    <x v="191"/>
    <x v="193"/>
    <x v="0"/>
    <x v="0"/>
    <x v="8"/>
    <x v="0"/>
    <x v="10"/>
    <x v="6"/>
  </r>
  <r>
    <x v="0"/>
    <x v="0"/>
    <x v="192"/>
    <x v="194"/>
    <x v="0"/>
    <x v="0"/>
    <x v="13"/>
    <x v="77"/>
    <x v="15"/>
    <x v="51"/>
  </r>
  <r>
    <x v="0"/>
    <x v="0"/>
    <x v="193"/>
    <x v="195"/>
    <x v="0"/>
    <x v="0"/>
    <x v="13"/>
    <x v="77"/>
    <x v="15"/>
    <x v="51"/>
  </r>
  <r>
    <x v="0"/>
    <x v="0"/>
    <x v="194"/>
    <x v="196"/>
    <x v="0"/>
    <x v="0"/>
    <x v="67"/>
    <x v="64"/>
    <x v="104"/>
    <x v="102"/>
  </r>
  <r>
    <x v="0"/>
    <x v="0"/>
    <x v="195"/>
    <x v="197"/>
    <x v="0"/>
    <x v="0"/>
    <x v="66"/>
    <x v="83"/>
    <x v="81"/>
    <x v="121"/>
  </r>
  <r>
    <x v="0"/>
    <x v="0"/>
    <x v="196"/>
    <x v="198"/>
    <x v="0"/>
    <x v="0"/>
    <x v="8"/>
    <x v="0"/>
    <x v="10"/>
    <x v="6"/>
  </r>
  <r>
    <x v="0"/>
    <x v="0"/>
    <x v="197"/>
    <x v="199"/>
    <x v="0"/>
    <x v="0"/>
    <x v="8"/>
    <x v="12"/>
    <x v="10"/>
    <x v="15"/>
  </r>
  <r>
    <x v="0"/>
    <x v="0"/>
    <x v="198"/>
    <x v="200"/>
    <x v="0"/>
    <x v="0"/>
    <x v="14"/>
    <x v="12"/>
    <x v="16"/>
    <x v="15"/>
  </r>
  <r>
    <x v="0"/>
    <x v="0"/>
    <x v="199"/>
    <x v="201"/>
    <x v="0"/>
    <x v="0"/>
    <x v="14"/>
    <x v="0"/>
    <x v="16"/>
    <x v="6"/>
  </r>
  <r>
    <x v="0"/>
    <x v="0"/>
    <x v="200"/>
    <x v="202"/>
    <x v="0"/>
    <x v="0"/>
    <x v="13"/>
    <x v="70"/>
    <x v="15"/>
    <x v="108"/>
  </r>
  <r>
    <x v="0"/>
    <x v="0"/>
    <x v="201"/>
    <x v="203"/>
    <x v="0"/>
    <x v="0"/>
    <x v="8"/>
    <x v="0"/>
    <x v="10"/>
    <x v="6"/>
  </r>
  <r>
    <x v="0"/>
    <x v="0"/>
    <x v="202"/>
    <x v="204"/>
    <x v="0"/>
    <x v="0"/>
    <x v="66"/>
    <x v="10"/>
    <x v="81"/>
    <x v="13"/>
  </r>
  <r>
    <x v="0"/>
    <x v="0"/>
    <x v="203"/>
    <x v="205"/>
    <x v="0"/>
    <x v="0"/>
    <x v="4"/>
    <x v="81"/>
    <x v="6"/>
    <x v="118"/>
  </r>
  <r>
    <x v="0"/>
    <x v="0"/>
    <x v="204"/>
    <x v="206"/>
    <x v="0"/>
    <x v="0"/>
    <x v="13"/>
    <x v="12"/>
    <x v="15"/>
    <x v="15"/>
  </r>
  <r>
    <x v="0"/>
    <x v="0"/>
    <x v="205"/>
    <x v="207"/>
    <x v="0"/>
    <x v="0"/>
    <x v="4"/>
    <x v="63"/>
    <x v="6"/>
    <x v="101"/>
  </r>
  <r>
    <x v="0"/>
    <x v="0"/>
    <x v="206"/>
    <x v="208"/>
    <x v="0"/>
    <x v="0"/>
    <x v="13"/>
    <x v="0"/>
    <x v="15"/>
    <x v="6"/>
  </r>
  <r>
    <x v="0"/>
    <x v="0"/>
    <x v="207"/>
    <x v="209"/>
    <x v="0"/>
    <x v="0"/>
    <x v="67"/>
    <x v="0"/>
    <x v="104"/>
    <x v="6"/>
  </r>
  <r>
    <x v="0"/>
    <x v="0"/>
    <x v="208"/>
    <x v="210"/>
    <x v="0"/>
    <x v="0"/>
    <x v="67"/>
    <x v="81"/>
    <x v="104"/>
    <x v="118"/>
  </r>
  <r>
    <x v="0"/>
    <x v="0"/>
    <x v="209"/>
    <x v="211"/>
    <x v="0"/>
    <x v="0"/>
    <x v="8"/>
    <x v="32"/>
    <x v="10"/>
    <x v="134"/>
  </r>
  <r>
    <x v="0"/>
    <x v="0"/>
    <x v="210"/>
    <x v="212"/>
    <x v="0"/>
    <x v="0"/>
    <x v="14"/>
    <x v="0"/>
    <x v="16"/>
    <x v="6"/>
  </r>
  <r>
    <x v="0"/>
    <x v="0"/>
    <x v="211"/>
    <x v="213"/>
    <x v="0"/>
    <x v="0"/>
    <x v="8"/>
    <x v="7"/>
    <x v="10"/>
    <x v="10"/>
  </r>
  <r>
    <x v="0"/>
    <x v="0"/>
    <x v="212"/>
    <x v="214"/>
    <x v="0"/>
    <x v="0"/>
    <x v="67"/>
    <x v="7"/>
    <x v="104"/>
    <x v="10"/>
  </r>
  <r>
    <x v="0"/>
    <x v="0"/>
    <x v="213"/>
    <x v="215"/>
    <x v="0"/>
    <x v="0"/>
    <x v="15"/>
    <x v="7"/>
    <x v="17"/>
    <x v="10"/>
  </r>
  <r>
    <x v="0"/>
    <x v="0"/>
    <x v="214"/>
    <x v="216"/>
    <x v="0"/>
    <x v="0"/>
    <x v="8"/>
    <x v="0"/>
    <x v="10"/>
    <x v="6"/>
  </r>
  <r>
    <x v="0"/>
    <x v="0"/>
    <x v="215"/>
    <x v="217"/>
    <x v="0"/>
    <x v="0"/>
    <x v="14"/>
    <x v="0"/>
    <x v="16"/>
    <x v="6"/>
  </r>
  <r>
    <x v="0"/>
    <x v="0"/>
    <x v="216"/>
    <x v="218"/>
    <x v="0"/>
    <x v="0"/>
    <x v="8"/>
    <x v="0"/>
    <x v="10"/>
    <x v="6"/>
  </r>
  <r>
    <x v="0"/>
    <x v="0"/>
    <x v="217"/>
    <x v="219"/>
    <x v="0"/>
    <x v="0"/>
    <x v="14"/>
    <x v="0"/>
    <x v="16"/>
    <x v="6"/>
  </r>
  <r>
    <x v="0"/>
    <x v="0"/>
    <x v="218"/>
    <x v="220"/>
    <x v="0"/>
    <x v="0"/>
    <x v="67"/>
    <x v="81"/>
    <x v="104"/>
    <x v="118"/>
  </r>
  <r>
    <x v="0"/>
    <x v="0"/>
    <x v="219"/>
    <x v="221"/>
    <x v="0"/>
    <x v="0"/>
    <x v="8"/>
    <x v="77"/>
    <x v="10"/>
    <x v="51"/>
  </r>
  <r>
    <x v="0"/>
    <x v="0"/>
    <x v="220"/>
    <x v="222"/>
    <x v="0"/>
    <x v="0"/>
    <x v="66"/>
    <x v="94"/>
    <x v="81"/>
    <x v="135"/>
  </r>
  <r>
    <x v="0"/>
    <x v="0"/>
    <x v="221"/>
    <x v="223"/>
    <x v="0"/>
    <x v="0"/>
    <x v="8"/>
    <x v="0"/>
    <x v="10"/>
    <x v="6"/>
  </r>
  <r>
    <x v="0"/>
    <x v="0"/>
    <x v="222"/>
    <x v="224"/>
    <x v="0"/>
    <x v="0"/>
    <x v="13"/>
    <x v="95"/>
    <x v="15"/>
    <x v="136"/>
  </r>
  <r>
    <x v="0"/>
    <x v="0"/>
    <x v="223"/>
    <x v="225"/>
    <x v="0"/>
    <x v="0"/>
    <x v="85"/>
    <x v="96"/>
    <x v="123"/>
    <x v="137"/>
  </r>
  <r>
    <x v="0"/>
    <x v="0"/>
    <x v="224"/>
    <x v="226"/>
    <x v="0"/>
    <x v="0"/>
    <x v="8"/>
    <x v="25"/>
    <x v="10"/>
    <x v="138"/>
  </r>
  <r>
    <x v="0"/>
    <x v="0"/>
    <x v="225"/>
    <x v="227"/>
    <x v="0"/>
    <x v="0"/>
    <x v="8"/>
    <x v="0"/>
    <x v="10"/>
    <x v="6"/>
  </r>
  <r>
    <x v="0"/>
    <x v="0"/>
    <x v="226"/>
    <x v="228"/>
    <x v="0"/>
    <x v="0"/>
    <x v="14"/>
    <x v="0"/>
    <x v="16"/>
    <x v="6"/>
  </r>
  <r>
    <x v="0"/>
    <x v="0"/>
    <x v="227"/>
    <x v="229"/>
    <x v="0"/>
    <x v="0"/>
    <x v="14"/>
    <x v="0"/>
    <x v="16"/>
    <x v="6"/>
  </r>
  <r>
    <x v="0"/>
    <x v="0"/>
    <x v="228"/>
    <x v="230"/>
    <x v="0"/>
    <x v="0"/>
    <x v="14"/>
    <x v="0"/>
    <x v="16"/>
    <x v="6"/>
  </r>
  <r>
    <x v="0"/>
    <x v="0"/>
    <x v="229"/>
    <x v="231"/>
    <x v="0"/>
    <x v="0"/>
    <x v="66"/>
    <x v="97"/>
    <x v="81"/>
    <x v="139"/>
  </r>
  <r>
    <x v="0"/>
    <x v="0"/>
    <x v="230"/>
    <x v="232"/>
    <x v="0"/>
    <x v="0"/>
    <x v="4"/>
    <x v="10"/>
    <x v="6"/>
    <x v="13"/>
  </r>
  <r>
    <x v="0"/>
    <x v="0"/>
    <x v="231"/>
    <x v="233"/>
    <x v="0"/>
    <x v="0"/>
    <x v="4"/>
    <x v="98"/>
    <x v="6"/>
    <x v="140"/>
  </r>
  <r>
    <x v="0"/>
    <x v="0"/>
    <x v="232"/>
    <x v="234"/>
    <x v="0"/>
    <x v="0"/>
    <x v="14"/>
    <x v="5"/>
    <x v="16"/>
    <x v="8"/>
  </r>
  <r>
    <x v="0"/>
    <x v="0"/>
    <x v="233"/>
    <x v="235"/>
    <x v="0"/>
    <x v="0"/>
    <x v="14"/>
    <x v="6"/>
    <x v="16"/>
    <x v="9"/>
  </r>
  <r>
    <x v="0"/>
    <x v="0"/>
    <x v="234"/>
    <x v="236"/>
    <x v="0"/>
    <x v="0"/>
    <x v="8"/>
    <x v="92"/>
    <x v="10"/>
    <x v="132"/>
  </r>
  <r>
    <x v="0"/>
    <x v="0"/>
    <x v="235"/>
    <x v="237"/>
    <x v="0"/>
    <x v="0"/>
    <x v="13"/>
    <x v="0"/>
    <x v="15"/>
    <x v="6"/>
  </r>
  <r>
    <x v="0"/>
    <x v="0"/>
    <x v="236"/>
    <x v="238"/>
    <x v="0"/>
    <x v="0"/>
    <x v="86"/>
    <x v="99"/>
    <x v="124"/>
    <x v="141"/>
  </r>
  <r>
    <x v="0"/>
    <x v="0"/>
    <x v="237"/>
    <x v="239"/>
    <x v="0"/>
    <x v="0"/>
    <x v="86"/>
    <x v="99"/>
    <x v="124"/>
    <x v="141"/>
  </r>
  <r>
    <x v="0"/>
    <x v="0"/>
    <x v="238"/>
    <x v="240"/>
    <x v="0"/>
    <x v="0"/>
    <x v="14"/>
    <x v="0"/>
    <x v="16"/>
    <x v="6"/>
  </r>
  <r>
    <x v="0"/>
    <x v="0"/>
    <x v="239"/>
    <x v="241"/>
    <x v="0"/>
    <x v="0"/>
    <x v="14"/>
    <x v="0"/>
    <x v="16"/>
    <x v="6"/>
  </r>
  <r>
    <x v="0"/>
    <x v="0"/>
    <x v="240"/>
    <x v="242"/>
    <x v="0"/>
    <x v="0"/>
    <x v="14"/>
    <x v="92"/>
    <x v="16"/>
    <x v="132"/>
  </r>
  <r>
    <x v="0"/>
    <x v="0"/>
    <x v="241"/>
    <x v="243"/>
    <x v="0"/>
    <x v="0"/>
    <x v="14"/>
    <x v="92"/>
    <x v="16"/>
    <x v="132"/>
  </r>
  <r>
    <x v="0"/>
    <x v="0"/>
    <x v="242"/>
    <x v="244"/>
    <x v="0"/>
    <x v="0"/>
    <x v="14"/>
    <x v="92"/>
    <x v="16"/>
    <x v="132"/>
  </r>
  <r>
    <x v="0"/>
    <x v="0"/>
    <x v="243"/>
    <x v="245"/>
    <x v="0"/>
    <x v="0"/>
    <x v="14"/>
    <x v="0"/>
    <x v="16"/>
    <x v="6"/>
  </r>
  <r>
    <x v="0"/>
    <x v="0"/>
    <x v="244"/>
    <x v="246"/>
    <x v="0"/>
    <x v="0"/>
    <x v="14"/>
    <x v="97"/>
    <x v="16"/>
    <x v="139"/>
  </r>
  <r>
    <x v="0"/>
    <x v="0"/>
    <x v="245"/>
    <x v="247"/>
    <x v="0"/>
    <x v="0"/>
    <x v="14"/>
    <x v="92"/>
    <x v="16"/>
    <x v="132"/>
  </r>
  <r>
    <x v="0"/>
    <x v="0"/>
    <x v="246"/>
    <x v="248"/>
    <x v="0"/>
    <x v="0"/>
    <x v="14"/>
    <x v="0"/>
    <x v="16"/>
    <x v="6"/>
  </r>
  <r>
    <x v="0"/>
    <x v="0"/>
    <x v="247"/>
    <x v="249"/>
    <x v="0"/>
    <x v="0"/>
    <x v="14"/>
    <x v="92"/>
    <x v="16"/>
    <x v="132"/>
  </r>
  <r>
    <x v="0"/>
    <x v="0"/>
    <x v="248"/>
    <x v="250"/>
    <x v="0"/>
    <x v="0"/>
    <x v="14"/>
    <x v="92"/>
    <x v="16"/>
    <x v="132"/>
  </r>
  <r>
    <x v="0"/>
    <x v="0"/>
    <x v="249"/>
    <x v="251"/>
    <x v="0"/>
    <x v="0"/>
    <x v="14"/>
    <x v="92"/>
    <x v="16"/>
    <x v="132"/>
  </r>
  <r>
    <x v="0"/>
    <x v="0"/>
    <x v="250"/>
    <x v="252"/>
    <x v="0"/>
    <x v="0"/>
    <x v="14"/>
    <x v="0"/>
    <x v="16"/>
    <x v="6"/>
  </r>
  <r>
    <x v="0"/>
    <x v="0"/>
    <x v="251"/>
    <x v="253"/>
    <x v="0"/>
    <x v="0"/>
    <x v="4"/>
    <x v="81"/>
    <x v="6"/>
    <x v="118"/>
  </r>
  <r>
    <x v="0"/>
    <x v="0"/>
    <x v="252"/>
    <x v="254"/>
    <x v="0"/>
    <x v="0"/>
    <x v="15"/>
    <x v="68"/>
    <x v="17"/>
    <x v="106"/>
  </r>
  <r>
    <x v="0"/>
    <x v="0"/>
    <x v="253"/>
    <x v="255"/>
    <x v="0"/>
    <x v="0"/>
    <x v="8"/>
    <x v="7"/>
    <x v="10"/>
    <x v="10"/>
  </r>
  <r>
    <x v="0"/>
    <x v="0"/>
    <x v="254"/>
    <x v="256"/>
    <x v="0"/>
    <x v="0"/>
    <x v="66"/>
    <x v="88"/>
    <x v="81"/>
    <x v="126"/>
  </r>
  <r>
    <x v="0"/>
    <x v="0"/>
    <x v="255"/>
    <x v="257"/>
    <x v="0"/>
    <x v="0"/>
    <x v="4"/>
    <x v="68"/>
    <x v="6"/>
    <x v="106"/>
  </r>
  <r>
    <x v="0"/>
    <x v="0"/>
    <x v="256"/>
    <x v="258"/>
    <x v="0"/>
    <x v="0"/>
    <x v="4"/>
    <x v="37"/>
    <x v="6"/>
    <x v="63"/>
  </r>
  <r>
    <x v="0"/>
    <x v="0"/>
    <x v="257"/>
    <x v="259"/>
    <x v="0"/>
    <x v="0"/>
    <x v="72"/>
    <x v="7"/>
    <x v="110"/>
    <x v="10"/>
  </r>
  <r>
    <x v="0"/>
    <x v="0"/>
    <x v="258"/>
    <x v="260"/>
    <x v="0"/>
    <x v="0"/>
    <x v="13"/>
    <x v="83"/>
    <x v="15"/>
    <x v="121"/>
  </r>
  <r>
    <x v="0"/>
    <x v="0"/>
    <x v="259"/>
    <x v="261"/>
    <x v="0"/>
    <x v="0"/>
    <x v="14"/>
    <x v="12"/>
    <x v="16"/>
    <x v="15"/>
  </r>
  <r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0" applyNumberFormats="0" applyBorderFormats="0" applyFontFormats="0" applyPatternFormats="0" applyAlignmentFormats="0" applyWidthHeightFormats="1" dataCaption="Values" updatedVersion="5" minRefreshableVersion="3" createdVersion="6" indent="0" compact="0" compactData="0" multipleFieldFilters="0">
  <location ref="A7:D267" firstHeaderRow="0" firstDataRow="1" firstDataCol="2"/>
  <pivotFields count="10">
    <pivotField compact="0" outline="0" showAll="0" defaultSubtotal="0">
      <items count="6">
        <item x="2"/>
        <item x="4"/>
        <item x="3"/>
        <item x="5"/>
        <item x="1"/>
        <item x="0"/>
      </items>
    </pivotField>
    <pivotField compact="0" outline="0" showAll="0" defaultSubtotal="0"/>
    <pivotField axis="axisRow" compact="0" outline="0" multipleItemSelectionAllowed="1" showAll="0" sortType="ascending" defaultSubtotal="0">
      <items count="286">
        <item m="1" x="267"/>
        <item x="80"/>
        <item x="81"/>
        <item x="82"/>
        <item x="83"/>
        <item x="36"/>
        <item x="37"/>
        <item x="38"/>
        <item x="39"/>
        <item x="40"/>
        <item x="41"/>
        <item x="42"/>
        <item m="1" x="260"/>
        <item x="43"/>
        <item x="44"/>
        <item x="45"/>
        <item x="46"/>
        <item x="47"/>
        <item x="48"/>
        <item x="49"/>
        <item x="50"/>
        <item x="51"/>
        <item x="52"/>
        <item x="84"/>
        <item x="53"/>
        <item x="85"/>
        <item x="54"/>
        <item x="86"/>
        <item x="55"/>
        <item x="56"/>
        <item x="57"/>
        <item x="58"/>
        <item x="59"/>
        <item x="60"/>
        <item x="61"/>
        <item x="62"/>
        <item m="1" x="265"/>
        <item m="1" x="269"/>
        <item m="1" x="261"/>
        <item m="1" x="272"/>
        <item m="1" x="262"/>
        <item m="1" x="276"/>
        <item m="1" x="282"/>
        <item m="1" x="278"/>
        <item m="1" x="285"/>
        <item m="1" x="264"/>
        <item m="1" x="283"/>
        <item m="1" x="263"/>
        <item m="1" x="268"/>
        <item m="1" x="280"/>
        <item m="1" x="281"/>
        <item m="1" x="266"/>
        <item m="1" x="270"/>
        <item m="1" x="271"/>
        <item m="1" x="273"/>
        <item m="1" x="279"/>
        <item m="1" x="274"/>
        <item m="1" x="275"/>
        <item m="1" x="277"/>
        <item m="1" x="284"/>
        <item x="3"/>
        <item x="4"/>
        <item x="5"/>
        <item x="6"/>
        <item x="7"/>
        <item x="8"/>
        <item x="9"/>
        <item x="117"/>
        <item x="10"/>
        <item x="11"/>
        <item x="12"/>
        <item x="13"/>
        <item x="14"/>
        <item x="15"/>
        <item x="63"/>
        <item x="21"/>
        <item x="22"/>
        <item x="16"/>
        <item x="17"/>
        <item x="18"/>
        <item x="19"/>
        <item x="20"/>
        <item x="106"/>
        <item x="107"/>
        <item x="108"/>
        <item x="109"/>
        <item x="110"/>
        <item x="111"/>
        <item x="118"/>
        <item x="112"/>
        <item x="113"/>
        <item x="114"/>
        <item x="11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"/>
        <item x="2"/>
        <item x="116"/>
        <item x="78"/>
        <item x="64"/>
        <item x="65"/>
        <item x="66"/>
        <item x="23"/>
        <item x="67"/>
        <item x="68"/>
        <item x="69"/>
        <item x="70"/>
        <item x="71"/>
        <item x="72"/>
        <item x="73"/>
        <item x="74"/>
        <item x="75"/>
        <item x="76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79"/>
        <item x="119"/>
        <item x="120"/>
        <item x="121"/>
        <item x="122"/>
        <item x="123"/>
        <item x="124"/>
        <item x="125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27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86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8"/>
        <item x="215"/>
        <item x="216"/>
        <item x="217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77"/>
        <item h="1" x="0"/>
      </items>
    </pivotField>
    <pivotField axis="axisRow" compact="0" outline="0" showAll="0" defaultSubtotal="0">
      <items count="439">
        <item m="1" x="419"/>
        <item m="1" x="269"/>
        <item m="1" x="274"/>
        <item m="1" x="382"/>
        <item m="1" x="421"/>
        <item m="1" x="393"/>
        <item m="1" x="341"/>
        <item m="1" x="316"/>
        <item m="1" x="329"/>
        <item m="1" x="284"/>
        <item m="1" x="412"/>
        <item m="1" x="317"/>
        <item m="1" x="363"/>
        <item m="1" x="307"/>
        <item m="1" x="365"/>
        <item m="1" x="383"/>
        <item m="1" x="355"/>
        <item m="1" x="381"/>
        <item m="1" x="427"/>
        <item m="1" x="320"/>
        <item m="1" x="376"/>
        <item m="1" x="273"/>
        <item m="1" x="338"/>
        <item m="1" x="301"/>
        <item m="1" x="308"/>
        <item m="1" x="286"/>
        <item m="1" x="298"/>
        <item m="1" x="321"/>
        <item x="0"/>
        <item m="1" x="437"/>
        <item m="1" x="279"/>
        <item m="1" x="326"/>
        <item m="1" x="280"/>
        <item m="1" x="289"/>
        <item x="1"/>
        <item x="2"/>
        <item x="3"/>
        <item x="4"/>
        <item m="1" x="418"/>
        <item x="8"/>
        <item x="9"/>
        <item m="1" x="293"/>
        <item x="12"/>
        <item m="1" x="391"/>
        <item x="15"/>
        <item m="1" x="385"/>
        <item m="1" x="303"/>
        <item m="1" x="324"/>
        <item m="1" x="295"/>
        <item m="1" x="389"/>
        <item m="1" x="297"/>
        <item m="1" x="310"/>
        <item m="1" x="346"/>
        <item m="1" x="322"/>
        <item x="22"/>
        <item x="23"/>
        <item m="1" x="337"/>
        <item x="45"/>
        <item m="1" x="333"/>
        <item x="59"/>
        <item x="60"/>
        <item m="1" x="342"/>
        <item x="80"/>
        <item x="66"/>
        <item x="25"/>
        <item m="1" x="315"/>
        <item m="1" x="266"/>
        <item m="1" x="396"/>
        <item x="26"/>
        <item m="1" x="359"/>
        <item x="28"/>
        <item m="1" x="384"/>
        <item m="1" x="277"/>
        <item m="1" x="435"/>
        <item m="1" x="305"/>
        <item m="1" x="417"/>
        <item m="1" x="287"/>
        <item m="1" x="291"/>
        <item m="1" x="395"/>
        <item m="1" x="429"/>
        <item m="1" x="424"/>
        <item x="7"/>
        <item m="1" x="356"/>
        <item x="13"/>
        <item m="1" x="407"/>
        <item m="1" x="379"/>
        <item m="1" x="413"/>
        <item x="24"/>
        <item m="1" x="438"/>
        <item m="1" x="319"/>
        <item m="1" x="339"/>
        <item x="18"/>
        <item m="1" x="367"/>
        <item m="1" x="414"/>
        <item x="19"/>
        <item x="20"/>
        <item x="21"/>
        <item m="1" x="434"/>
        <item m="1" x="323"/>
        <item m="1" x="352"/>
        <item m="1" x="420"/>
        <item m="1" x="336"/>
        <item m="1" x="275"/>
        <item m="1" x="300"/>
        <item m="1" x="343"/>
        <item m="1" x="372"/>
        <item m="1" x="390"/>
        <item m="1" x="405"/>
        <item m="1" x="428"/>
        <item m="1" x="263"/>
        <item x="55"/>
        <item m="1" x="299"/>
        <item m="1" x="318"/>
        <item m="1" x="276"/>
        <item m="1" x="364"/>
        <item m="1" x="422"/>
        <item m="1" x="402"/>
        <item m="1" x="270"/>
        <item m="1" x="373"/>
        <item m="1" x="433"/>
        <item m="1" x="288"/>
        <item m="1" x="411"/>
        <item m="1" x="340"/>
        <item m="1" x="399"/>
        <item m="1" x="392"/>
        <item m="1" x="378"/>
        <item m="1" x="401"/>
        <item m="1" x="313"/>
        <item m="1" x="330"/>
        <item m="1" x="294"/>
        <item m="1" x="425"/>
        <item m="1" x="304"/>
        <item m="1" x="283"/>
        <item m="1" x="386"/>
        <item m="1" x="311"/>
        <item m="1" x="362"/>
        <item m="1" x="398"/>
        <item m="1" x="409"/>
        <item m="1" x="416"/>
        <item m="1" x="314"/>
        <item x="89"/>
        <item m="1" x="267"/>
        <item m="1" x="328"/>
        <item x="90"/>
        <item m="1" x="347"/>
        <item x="91"/>
        <item m="1" x="430"/>
        <item x="92"/>
        <item m="1" x="357"/>
        <item x="93"/>
        <item m="1" x="360"/>
        <item x="94"/>
        <item m="1" x="262"/>
        <item x="95"/>
        <item m="1" x="349"/>
        <item x="96"/>
        <item m="1" x="354"/>
        <item x="97"/>
        <item m="1" x="327"/>
        <item x="98"/>
        <item m="1" x="431"/>
        <item x="99"/>
        <item m="1" x="432"/>
        <item x="100"/>
        <item m="1" x="375"/>
        <item x="101"/>
        <item m="1" x="404"/>
        <item x="102"/>
        <item m="1" x="265"/>
        <item x="103"/>
        <item m="1" x="423"/>
        <item x="104"/>
        <item m="1" x="403"/>
        <item x="106"/>
        <item m="1" x="312"/>
        <item x="107"/>
        <item m="1" x="348"/>
        <item x="108"/>
        <item m="1" x="334"/>
        <item x="109"/>
        <item x="110"/>
        <item x="111"/>
        <item m="1" x="374"/>
        <item m="1" x="426"/>
        <item x="112"/>
        <item x="113"/>
        <item x="114"/>
        <item x="115"/>
        <item x="116"/>
        <item m="1" x="268"/>
        <item x="117"/>
        <item m="1" x="366"/>
        <item x="119"/>
        <item x="120"/>
        <item m="1" x="296"/>
        <item m="1" x="290"/>
        <item m="1" x="332"/>
        <item m="1" x="285"/>
        <item x="121"/>
        <item x="122"/>
        <item x="123"/>
        <item x="124"/>
        <item x="125"/>
        <item x="127"/>
        <item x="128"/>
        <item x="130"/>
        <item x="131"/>
        <item x="132"/>
        <item x="134"/>
        <item x="135"/>
        <item m="1" x="380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29"/>
        <item x="151"/>
        <item x="152"/>
        <item x="153"/>
        <item x="154"/>
        <item x="155"/>
        <item m="1" x="306"/>
        <item x="156"/>
        <item m="1" x="408"/>
        <item x="157"/>
        <item m="1" x="370"/>
        <item x="159"/>
        <item m="1" x="302"/>
        <item m="1" x="278"/>
        <item x="160"/>
        <item m="1" x="406"/>
        <item m="1" x="377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m="1" x="351"/>
        <item x="179"/>
        <item x="180"/>
        <item m="1" x="264"/>
        <item x="181"/>
        <item x="182"/>
        <item x="183"/>
        <item x="184"/>
        <item x="185"/>
        <item x="186"/>
        <item x="187"/>
        <item m="1" x="271"/>
        <item m="1" x="344"/>
        <item x="188"/>
        <item m="1" x="272"/>
        <item m="1" x="325"/>
        <item x="190"/>
        <item x="191"/>
        <item x="192"/>
        <item x="193"/>
        <item x="194"/>
        <item x="195"/>
        <item x="196"/>
        <item m="1" x="358"/>
        <item m="1" x="400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368"/>
        <item x="210"/>
        <item x="211"/>
        <item m="1" x="331"/>
        <item x="213"/>
        <item m="1" x="281"/>
        <item x="215"/>
        <item m="1" x="361"/>
        <item x="216"/>
        <item x="220"/>
        <item x="217"/>
        <item x="218"/>
        <item x="219"/>
        <item m="1" x="371"/>
        <item x="222"/>
        <item m="1" x="394"/>
        <item x="224"/>
        <item x="225"/>
        <item x="226"/>
        <item m="1" x="436"/>
        <item x="227"/>
        <item m="1" x="350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m="1" x="387"/>
        <item x="252"/>
        <item x="253"/>
        <item x="254"/>
        <item x="255"/>
        <item x="256"/>
        <item x="257"/>
        <item x="258"/>
        <item x="259"/>
        <item m="1" x="369"/>
        <item m="1" x="353"/>
        <item x="260"/>
        <item x="261"/>
        <item m="1" x="410"/>
        <item m="1" x="397"/>
        <item x="6"/>
        <item m="1" x="388"/>
        <item x="5"/>
        <item x="10"/>
        <item x="11"/>
        <item x="14"/>
        <item x="16"/>
        <item x="17"/>
        <item x="27"/>
        <item x="29"/>
        <item x="30"/>
        <item x="31"/>
        <item x="32"/>
        <item x="33"/>
        <item x="34"/>
        <item x="35"/>
        <item x="36"/>
        <item m="1" x="282"/>
        <item x="38"/>
        <item x="39"/>
        <item x="40"/>
        <item x="41"/>
        <item x="42"/>
        <item x="43"/>
        <item x="44"/>
        <item x="46"/>
        <item x="47"/>
        <item x="49"/>
        <item x="50"/>
        <item x="51"/>
        <item x="52"/>
        <item x="53"/>
        <item x="54"/>
        <item x="56"/>
        <item x="57"/>
        <item x="58"/>
        <item x="61"/>
        <item x="62"/>
        <item x="63"/>
        <item x="64"/>
        <item m="1" x="335"/>
        <item x="67"/>
        <item m="1" x="345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415"/>
        <item x="81"/>
        <item x="65"/>
        <item x="82"/>
        <item x="83"/>
        <item x="84"/>
        <item x="85"/>
        <item m="1" x="292"/>
        <item x="86"/>
        <item x="87"/>
        <item x="88"/>
        <item m="1" x="309"/>
        <item x="68"/>
        <item x="105"/>
        <item x="118"/>
        <item x="126"/>
        <item x="133"/>
        <item x="161"/>
        <item x="172"/>
        <item x="189"/>
        <item x="212"/>
        <item x="223"/>
        <item x="228"/>
        <item x="37"/>
        <item x="48"/>
        <item x="136"/>
        <item x="158"/>
        <item x="178"/>
        <item x="209"/>
        <item x="214"/>
        <item x="221"/>
      </items>
    </pivotField>
    <pivotField compact="0" outline="0" subtotalTop="0" showAll="0" defaultSubtotal="0"/>
    <pivotField compact="0" outline="0" showAll="0"/>
    <pivotField compact="0" outline="0" subtotalTop="0" showAll="0" defaultSubtotal="0"/>
    <pivotField compact="0" outline="0" showAll="0"/>
    <pivotField dataField="1" compact="0" outline="0" subtotalTop="0" showAll="0" defaultSubtotal="0">
      <items count="125">
        <item x="18"/>
        <item x="104"/>
        <item x="10"/>
        <item x="17"/>
        <item x="9"/>
        <item x="16"/>
        <item x="110"/>
        <item x="113"/>
        <item x="6"/>
        <item x="120"/>
        <item x="109"/>
        <item x="112"/>
        <item x="15"/>
        <item x="20"/>
        <item x="81"/>
        <item x="111"/>
        <item x="123"/>
        <item x="14"/>
        <item x="71"/>
        <item x="19"/>
        <item x="86"/>
        <item x="119"/>
        <item x="70"/>
        <item x="108"/>
        <item x="124"/>
        <item x="55"/>
        <item x="30"/>
        <item x="76"/>
        <item x="23"/>
        <item x="25"/>
        <item x="21"/>
        <item x="73"/>
        <item x="98"/>
        <item x="22"/>
        <item x="102"/>
        <item x="105"/>
        <item x="107"/>
        <item x="78"/>
        <item x="11"/>
        <item x="90"/>
        <item x="93"/>
        <item x="103"/>
        <item x="67"/>
        <item x="26"/>
        <item x="4"/>
        <item x="80"/>
        <item x="118"/>
        <item x="121"/>
        <item x="29"/>
        <item x="100"/>
        <item x="51"/>
        <item x="5"/>
        <item x="24"/>
        <item x="122"/>
        <item x="79"/>
        <item x="8"/>
        <item x="116"/>
        <item x="77"/>
        <item x="27"/>
        <item x="75"/>
        <item x="12"/>
        <item x="106"/>
        <item x="114"/>
        <item x="83"/>
        <item x="101"/>
        <item x="58"/>
        <item x="56"/>
        <item x="2"/>
        <item x="41"/>
        <item x="13"/>
        <item x="95"/>
        <item x="39"/>
        <item x="92"/>
        <item x="96"/>
        <item x="54"/>
        <item x="87"/>
        <item x="3"/>
        <item x="82"/>
        <item x="32"/>
        <item x="91"/>
        <item x="94"/>
        <item x="84"/>
        <item x="97"/>
        <item x="72"/>
        <item x="28"/>
        <item x="40"/>
        <item x="59"/>
        <item x="85"/>
        <item x="99"/>
        <item x="38"/>
        <item x="117"/>
        <item x="89"/>
        <item x="88"/>
        <item x="1"/>
        <item x="115"/>
        <item x="69"/>
        <item x="63"/>
        <item x="74"/>
        <item x="36"/>
        <item x="47"/>
        <item x="57"/>
        <item x="42"/>
        <item x="61"/>
        <item x="68"/>
        <item x="35"/>
        <item x="43"/>
        <item x="44"/>
        <item x="66"/>
        <item x="62"/>
        <item x="34"/>
        <item x="31"/>
        <item x="60"/>
        <item x="33"/>
        <item x="46"/>
        <item x="53"/>
        <item x="37"/>
        <item x="65"/>
        <item x="64"/>
        <item x="50"/>
        <item x="52"/>
        <item x="49"/>
        <item x="45"/>
        <item x="48"/>
        <item x="7"/>
        <item x="0"/>
      </items>
    </pivotField>
    <pivotField dataField="1" compact="0" outline="0" showAll="0">
      <items count="143">
        <item x="6"/>
        <item x="103"/>
        <item x="0"/>
        <item x="2"/>
        <item x="3"/>
        <item x="5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32"/>
        <item x="35"/>
        <item x="64"/>
        <item x="36"/>
        <item x="37"/>
        <item x="44"/>
        <item x="48"/>
        <item x="49"/>
        <item x="51"/>
        <item x="52"/>
        <item x="54"/>
        <item x="55"/>
        <item x="56"/>
        <item x="124"/>
        <item x="59"/>
        <item x="62"/>
        <item x="63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4"/>
        <item x="106"/>
        <item x="118"/>
        <item x="132"/>
        <item x="1"/>
        <item x="4"/>
        <item x="7"/>
        <item x="28"/>
        <item x="29"/>
        <item x="30"/>
        <item x="31"/>
        <item x="33"/>
        <item x="34"/>
        <item x="38"/>
        <item x="39"/>
        <item x="40"/>
        <item x="41"/>
        <item x="42"/>
        <item x="43"/>
        <item x="45"/>
        <item x="46"/>
        <item x="47"/>
        <item x="50"/>
        <item x="53"/>
        <item x="57"/>
        <item x="58"/>
        <item x="60"/>
        <item x="61"/>
        <item x="105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9"/>
        <item x="120"/>
        <item x="121"/>
        <item x="122"/>
        <item x="123"/>
        <item x="125"/>
        <item x="126"/>
        <item x="127"/>
        <item x="128"/>
        <item x="129"/>
        <item x="130"/>
        <item x="131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</pivotFields>
  <rowFields count="2">
    <field x="2"/>
    <field x="3"/>
  </rowFields>
  <rowItems count="260">
    <i>
      <x v="1"/>
      <x v="411"/>
    </i>
    <i>
      <x v="2"/>
      <x v="412"/>
    </i>
    <i>
      <x v="3"/>
      <x v="413"/>
    </i>
    <i>
      <x v="4"/>
      <x v="414"/>
    </i>
    <i>
      <x v="5"/>
      <x v="372"/>
    </i>
    <i>
      <x v="6"/>
      <x v="373"/>
    </i>
    <i>
      <x v="7"/>
      <x v="374"/>
    </i>
    <i>
      <x v="8"/>
      <x v="375"/>
    </i>
    <i>
      <x v="9"/>
      <x v="376"/>
    </i>
    <i>
      <x v="10"/>
      <x v="377"/>
    </i>
    <i>
      <x v="11"/>
      <x v="378"/>
    </i>
    <i>
      <x v="13"/>
      <x v="57"/>
    </i>
    <i>
      <x v="14"/>
      <x v="379"/>
    </i>
    <i>
      <x v="15"/>
      <x v="380"/>
    </i>
    <i>
      <x v="16"/>
      <x v="432"/>
    </i>
    <i>
      <x v="17"/>
      <x v="381"/>
    </i>
    <i>
      <x v="18"/>
      <x v="382"/>
    </i>
    <i>
      <x v="19"/>
      <x v="383"/>
    </i>
    <i>
      <x v="20"/>
      <x v="384"/>
    </i>
    <i>
      <x v="21"/>
      <x v="385"/>
    </i>
    <i>
      <x v="22"/>
      <x v="386"/>
    </i>
    <i>
      <x v="23"/>
      <x v="416"/>
    </i>
    <i>
      <x v="24"/>
      <x v="110"/>
    </i>
    <i>
      <x v="25"/>
      <x v="417"/>
    </i>
    <i>
      <x v="26"/>
      <x v="387"/>
    </i>
    <i>
      <x v="27"/>
      <x v="418"/>
    </i>
    <i>
      <x v="28"/>
      <x v="388"/>
    </i>
    <i>
      <x v="29"/>
      <x v="389"/>
    </i>
    <i>
      <x v="30"/>
      <x v="59"/>
    </i>
    <i>
      <x v="31"/>
      <x v="60"/>
    </i>
    <i>
      <x v="32"/>
      <x v="390"/>
    </i>
    <i>
      <x v="33"/>
      <x v="391"/>
    </i>
    <i>
      <x v="34"/>
      <x v="392"/>
    </i>
    <i>
      <x v="35"/>
      <x v="393"/>
    </i>
    <i>
      <x v="60"/>
      <x v="36"/>
    </i>
    <i>
      <x v="61"/>
      <x v="356"/>
    </i>
    <i>
      <x v="62"/>
      <x v="354"/>
    </i>
    <i>
      <x v="63"/>
      <x v="81"/>
    </i>
    <i>
      <x v="64"/>
      <x v="39"/>
    </i>
    <i>
      <x v="65"/>
      <x v="40"/>
    </i>
    <i>
      <x v="66"/>
      <x v="357"/>
    </i>
    <i>
      <x v="67"/>
      <x v="192"/>
    </i>
    <i>
      <x v="68"/>
      <x v="358"/>
    </i>
    <i>
      <x v="69"/>
      <x v="42"/>
    </i>
    <i>
      <x v="70"/>
      <x v="83"/>
    </i>
    <i>
      <x v="71"/>
      <x v="359"/>
    </i>
    <i>
      <x v="72"/>
      <x v="44"/>
    </i>
    <i>
      <x v="73"/>
      <x v="360"/>
    </i>
    <i>
      <x v="74"/>
      <x v="410"/>
    </i>
    <i>
      <x v="75"/>
      <x v="55"/>
    </i>
    <i>
      <x v="76"/>
      <x v="87"/>
    </i>
    <i>
      <x v="77"/>
      <x v="361"/>
    </i>
    <i>
      <x v="78"/>
      <x v="91"/>
    </i>
    <i>
      <x v="79"/>
      <x v="94"/>
    </i>
    <i>
      <x v="80"/>
      <x v="95"/>
    </i>
    <i>
      <x v="81"/>
      <x v="96"/>
    </i>
    <i>
      <x v="82"/>
      <x v="177"/>
    </i>
    <i>
      <x v="83"/>
      <x v="179"/>
    </i>
    <i>
      <x v="84"/>
      <x v="180"/>
    </i>
    <i>
      <x v="85"/>
      <x v="181"/>
    </i>
    <i>
      <x v="86"/>
      <x v="184"/>
    </i>
    <i>
      <x v="87"/>
      <x v="185"/>
    </i>
    <i>
      <x v="88"/>
      <x v="193"/>
    </i>
    <i>
      <x v="89"/>
      <x v="186"/>
    </i>
    <i>
      <x v="90"/>
      <x v="187"/>
    </i>
    <i>
      <x v="91"/>
      <x v="188"/>
    </i>
    <i>
      <x v="92"/>
      <x v="190"/>
    </i>
    <i>
      <x v="93"/>
      <x v="140"/>
    </i>
    <i>
      <x v="94"/>
      <x v="143"/>
    </i>
    <i>
      <x v="95"/>
      <x v="145"/>
    </i>
    <i>
      <x v="96"/>
      <x v="147"/>
    </i>
    <i>
      <x v="97"/>
      <x v="149"/>
    </i>
    <i>
      <x v="98"/>
      <x v="151"/>
    </i>
    <i>
      <x v="99"/>
      <x v="153"/>
    </i>
    <i>
      <x v="100"/>
      <x v="155"/>
    </i>
    <i>
      <x v="101"/>
      <x v="157"/>
    </i>
    <i>
      <x v="102"/>
      <x v="159"/>
    </i>
    <i>
      <x v="103"/>
      <x v="161"/>
    </i>
    <i>
      <x v="104"/>
      <x v="163"/>
    </i>
    <i>
      <x v="105"/>
      <x v="165"/>
    </i>
    <i>
      <x v="106"/>
      <x v="167"/>
    </i>
    <i>
      <x v="107"/>
      <x v="169"/>
    </i>
    <i>
      <x v="108"/>
      <x v="171"/>
    </i>
    <i>
      <x v="109"/>
      <x v="421"/>
    </i>
    <i>
      <x v="110"/>
      <x v="173"/>
    </i>
    <i>
      <x v="111"/>
      <x v="175"/>
    </i>
    <i>
      <x v="112"/>
      <x v="34"/>
    </i>
    <i>
      <x v="113"/>
      <x v="35"/>
    </i>
    <i>
      <x v="114"/>
      <x v="422"/>
    </i>
    <i>
      <x v="115"/>
      <x v="62"/>
    </i>
    <i>
      <x v="116"/>
      <x v="63"/>
    </i>
    <i>
      <x v="117"/>
      <x v="395"/>
    </i>
    <i>
      <x v="118"/>
      <x v="420"/>
    </i>
    <i>
      <x v="119"/>
      <x v="64"/>
    </i>
    <i>
      <x v="120"/>
      <x v="397"/>
    </i>
    <i>
      <x v="121"/>
      <x v="398"/>
    </i>
    <i>
      <x v="122"/>
      <x v="399"/>
    </i>
    <i>
      <x v="123"/>
      <x v="400"/>
    </i>
    <i>
      <x v="124"/>
      <x v="401"/>
    </i>
    <i>
      <x v="125"/>
      <x v="402"/>
    </i>
    <i>
      <x v="126"/>
      <x v="403"/>
    </i>
    <i>
      <x v="127"/>
      <x v="404"/>
    </i>
    <i>
      <x v="128"/>
      <x v="405"/>
    </i>
    <i>
      <x v="129"/>
      <x v="406"/>
    </i>
    <i>
      <x v="130"/>
      <x v="68"/>
    </i>
    <i>
      <x v="131"/>
      <x v="362"/>
    </i>
    <i>
      <x v="132"/>
      <x v="70"/>
    </i>
    <i>
      <x v="133"/>
      <x v="363"/>
    </i>
    <i>
      <x v="134"/>
      <x v="364"/>
    </i>
    <i>
      <x v="135"/>
      <x v="365"/>
    </i>
    <i>
      <x v="136"/>
      <x v="366"/>
    </i>
    <i>
      <x v="137"/>
      <x v="367"/>
    </i>
    <i>
      <x v="138"/>
      <x v="368"/>
    </i>
    <i>
      <x v="139"/>
      <x v="369"/>
    </i>
    <i>
      <x v="140"/>
      <x v="370"/>
    </i>
    <i>
      <x v="141"/>
      <x v="431"/>
    </i>
    <i>
      <x v="142"/>
      <x v="409"/>
    </i>
    <i>
      <x v="143"/>
      <x v="198"/>
    </i>
    <i>
      <x v="144"/>
      <x v="199"/>
    </i>
    <i>
      <x v="145"/>
      <x v="200"/>
    </i>
    <i>
      <x v="146"/>
      <x v="201"/>
    </i>
    <i>
      <x v="147"/>
      <x v="202"/>
    </i>
    <i>
      <x v="148"/>
      <x v="423"/>
    </i>
    <i>
      <x v="149"/>
      <x v="203"/>
    </i>
    <i>
      <x v="150"/>
      <x v="204"/>
    </i>
    <i>
      <x v="151"/>
      <x v="205"/>
    </i>
    <i>
      <x v="152"/>
      <x v="206"/>
    </i>
    <i>
      <x v="153"/>
      <x v="207"/>
    </i>
    <i>
      <x v="154"/>
      <x v="424"/>
    </i>
    <i>
      <x v="155"/>
      <x v="208"/>
    </i>
    <i>
      <x v="156"/>
      <x v="209"/>
    </i>
    <i>
      <x v="157"/>
      <x v="433"/>
    </i>
    <i>
      <x v="158"/>
      <x v="211"/>
    </i>
    <i>
      <x v="159"/>
      <x v="212"/>
    </i>
    <i>
      <x v="160"/>
      <x v="213"/>
    </i>
    <i>
      <x v="161"/>
      <x v="214"/>
    </i>
    <i>
      <x v="162"/>
      <x v="215"/>
    </i>
    <i>
      <x v="163"/>
      <x v="216"/>
    </i>
    <i>
      <x v="164"/>
      <x v="217"/>
    </i>
    <i>
      <x v="165"/>
      <x v="218"/>
    </i>
    <i>
      <x v="166"/>
      <x v="219"/>
    </i>
    <i>
      <x v="167"/>
      <x v="220"/>
    </i>
    <i>
      <x v="168"/>
      <x v="221"/>
    </i>
    <i>
      <x v="169"/>
      <x v="222"/>
    </i>
    <i>
      <x v="170"/>
      <x v="223"/>
    </i>
    <i>
      <x v="171"/>
      <x v="224"/>
    </i>
    <i>
      <x v="172"/>
      <x v="225"/>
    </i>
    <i>
      <x v="173"/>
      <x v="226"/>
    </i>
    <i>
      <x v="174"/>
      <x v="227"/>
    </i>
    <i>
      <x v="175"/>
      <x v="228"/>
    </i>
    <i>
      <x v="176"/>
      <x v="229"/>
    </i>
    <i>
      <x v="177"/>
      <x v="230"/>
    </i>
    <i>
      <x v="178"/>
      <x v="232"/>
    </i>
    <i>
      <x v="179"/>
      <x v="234"/>
    </i>
    <i>
      <x v="180"/>
      <x v="434"/>
    </i>
    <i>
      <x v="181"/>
      <x v="236"/>
    </i>
    <i>
      <x v="182"/>
      <x v="239"/>
    </i>
    <i>
      <x v="183"/>
      <x v="425"/>
    </i>
    <i>
      <x v="184"/>
      <x v="242"/>
    </i>
    <i>
      <x v="185"/>
      <x v="243"/>
    </i>
    <i>
      <x v="186"/>
      <x v="244"/>
    </i>
    <i>
      <x v="187"/>
      <x v="245"/>
    </i>
    <i>
      <x v="188"/>
      <x v="270"/>
    </i>
    <i>
      <x v="189"/>
      <x v="246"/>
    </i>
    <i>
      <x v="190"/>
      <x v="247"/>
    </i>
    <i>
      <x v="191"/>
      <x v="248"/>
    </i>
    <i>
      <x v="192"/>
      <x v="249"/>
    </i>
    <i>
      <x v="193"/>
      <x v="250"/>
    </i>
    <i>
      <x v="194"/>
      <x v="251"/>
    </i>
    <i>
      <x v="195"/>
      <x v="426"/>
    </i>
    <i>
      <x v="196"/>
      <x v="252"/>
    </i>
    <i>
      <x v="197"/>
      <x v="253"/>
    </i>
    <i>
      <x v="198"/>
      <x v="254"/>
    </i>
    <i>
      <x v="199"/>
      <x v="255"/>
    </i>
    <i>
      <x v="200"/>
      <x v="256"/>
    </i>
    <i>
      <x v="201"/>
      <x v="435"/>
    </i>
    <i>
      <x v="202"/>
      <x v="258"/>
    </i>
    <i>
      <x v="203"/>
      <x v="259"/>
    </i>
    <i>
      <x v="204"/>
      <x v="261"/>
    </i>
    <i>
      <x v="205"/>
      <x v="262"/>
    </i>
    <i>
      <x v="206"/>
      <x v="263"/>
    </i>
    <i>
      <x v="207"/>
      <x v="264"/>
    </i>
    <i>
      <x v="208"/>
      <x v="265"/>
    </i>
    <i>
      <x v="209"/>
      <x v="266"/>
    </i>
    <i>
      <x v="210"/>
      <x v="267"/>
    </i>
    <i>
      <x v="211"/>
      <x v="427"/>
    </i>
    <i>
      <x v="212"/>
      <x v="273"/>
    </i>
    <i>
      <x v="213"/>
      <x v="274"/>
    </i>
    <i>
      <x v="214"/>
      <x v="275"/>
    </i>
    <i>
      <x v="215"/>
      <x v="276"/>
    </i>
    <i>
      <x v="216"/>
      <x v="277"/>
    </i>
    <i>
      <x v="217"/>
      <x v="278"/>
    </i>
    <i>
      <x v="218"/>
      <x v="279"/>
    </i>
    <i>
      <x v="219"/>
      <x v="282"/>
    </i>
    <i>
      <x v="220"/>
      <x v="283"/>
    </i>
    <i>
      <x v="221"/>
      <x v="284"/>
    </i>
    <i>
      <x v="222"/>
      <x v="285"/>
    </i>
    <i>
      <x v="223"/>
      <x v="286"/>
    </i>
    <i>
      <x v="224"/>
      <x v="287"/>
    </i>
    <i>
      <x v="225"/>
      <x v="288"/>
    </i>
    <i>
      <x v="226"/>
      <x v="289"/>
    </i>
    <i>
      <x v="227"/>
      <x v="290"/>
    </i>
    <i>
      <x v="228"/>
      <x v="291"/>
    </i>
    <i>
      <x v="229"/>
      <x v="292"/>
    </i>
    <i>
      <x v="230"/>
      <x v="293"/>
    </i>
    <i>
      <x v="231"/>
      <x v="436"/>
    </i>
    <i>
      <x v="232"/>
      <x v="295"/>
    </i>
    <i>
      <x v="233"/>
      <x v="296"/>
    </i>
    <i>
      <x v="234"/>
      <x v="428"/>
    </i>
    <i>
      <x v="235"/>
      <x v="298"/>
    </i>
    <i>
      <x v="236"/>
      <x v="437"/>
    </i>
    <i>
      <x v="237"/>
      <x v="300"/>
    </i>
    <i>
      <x v="238"/>
      <x v="302"/>
    </i>
    <i>
      <x v="239"/>
      <x v="303"/>
    </i>
    <i>
      <x v="240"/>
      <x v="304"/>
    </i>
    <i>
      <x v="241"/>
      <x v="305"/>
    </i>
    <i>
      <x v="242"/>
      <x v="306"/>
    </i>
    <i>
      <x v="243"/>
      <x v="438"/>
    </i>
    <i>
      <x v="244"/>
      <x v="308"/>
    </i>
    <i>
      <x v="245"/>
      <x v="429"/>
    </i>
    <i>
      <x v="246"/>
      <x v="310"/>
    </i>
    <i>
      <x v="247"/>
      <x v="311"/>
    </i>
    <i>
      <x v="248"/>
      <x v="312"/>
    </i>
    <i>
      <x v="249"/>
      <x v="314"/>
    </i>
    <i>
      <x v="250"/>
      <x v="430"/>
    </i>
    <i>
      <x v="251"/>
      <x v="316"/>
    </i>
    <i>
      <x v="252"/>
      <x v="317"/>
    </i>
    <i>
      <x v="253"/>
      <x v="318"/>
    </i>
    <i>
      <x v="254"/>
      <x v="319"/>
    </i>
    <i>
      <x v="255"/>
      <x v="320"/>
    </i>
    <i>
      <x v="256"/>
      <x v="321"/>
    </i>
    <i>
      <x v="257"/>
      <x v="322"/>
    </i>
    <i>
      <x v="258"/>
      <x v="323"/>
    </i>
    <i>
      <x v="259"/>
      <x v="324"/>
    </i>
    <i>
      <x v="260"/>
      <x v="325"/>
    </i>
    <i>
      <x v="261"/>
      <x v="326"/>
    </i>
    <i>
      <x v="262"/>
      <x v="327"/>
    </i>
    <i>
      <x v="263"/>
      <x v="328"/>
    </i>
    <i>
      <x v="264"/>
      <x v="329"/>
    </i>
    <i>
      <x v="265"/>
      <x v="330"/>
    </i>
    <i>
      <x v="266"/>
      <x v="331"/>
    </i>
    <i>
      <x v="267"/>
      <x v="332"/>
    </i>
    <i>
      <x v="268"/>
      <x v="333"/>
    </i>
    <i>
      <x v="269"/>
      <x v="334"/>
    </i>
    <i>
      <x v="270"/>
      <x v="335"/>
    </i>
    <i>
      <x v="271"/>
      <x v="336"/>
    </i>
    <i>
      <x v="272"/>
      <x v="337"/>
    </i>
    <i>
      <x v="273"/>
      <x v="338"/>
    </i>
    <i>
      <x v="274"/>
      <x v="340"/>
    </i>
    <i>
      <x v="275"/>
      <x v="341"/>
    </i>
    <i>
      <x v="276"/>
      <x v="342"/>
    </i>
    <i>
      <x v="277"/>
      <x v="343"/>
    </i>
    <i>
      <x v="278"/>
      <x v="344"/>
    </i>
    <i>
      <x v="279"/>
      <x v="345"/>
    </i>
    <i>
      <x v="280"/>
      <x v="346"/>
    </i>
    <i>
      <x v="281"/>
      <x v="347"/>
    </i>
    <i>
      <x v="282"/>
      <x v="350"/>
    </i>
    <i>
      <x v="283"/>
      <x v="351"/>
    </i>
    <i>
      <x v="284"/>
      <x v="407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План 2025." fld="8" baseField="3" baseItem="12"/>
    <dataField name="Број услуга - Извршење јануар - јун" fld="9" baseField="0" baseItem="0"/>
  </dataFields>
  <formats count="29"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field="2" type="button" dataOnly="0" labelOnly="1" outline="0" fieldPosition="0"/>
    </format>
    <format dxfId="25">
      <pivotArea field="3" type="button" dataOnly="0" labelOnly="1" outline="0" fieldPosition="0"/>
    </format>
    <format dxfId="24">
      <pivotArea field="2" type="button" dataOnly="0" labelOnly="1" outline="0" fieldPosition="0"/>
    </format>
    <format dxfId="23">
      <pivotArea field="3" type="button" dataOnly="0" labelOnly="1" outline="0" fieldPosition="0"/>
    </format>
    <format dxfId="22">
      <pivotArea dataOnly="0" labelOnly="1" outline="0" fieldPosition="0">
        <references count="1">
          <reference field="2" count="0"/>
        </references>
      </pivotArea>
    </format>
    <format dxfId="21">
      <pivotArea field="3" type="button" dataOnly="0" labelOnly="1" outline="0" fieldPosition="0"/>
    </format>
    <format dxfId="20">
      <pivotArea dataOnly="0" labelOnly="1" grandRow="1" outline="0" fieldPosition="0"/>
    </format>
    <format dxfId="19">
      <pivotArea dataOnly="0" outline="0" fieldPosition="0">
        <references count="1">
          <reference field="3" count="1">
            <x v="432"/>
          </reference>
        </references>
      </pivotArea>
    </format>
    <format dxfId="18">
      <pivotArea field="2" type="button" dataOnly="0" labelOnly="1" outline="0" fieldPosition="0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outline="0" fieldPosition="0">
        <references count="2">
          <reference field="2" count="0" selected="0"/>
          <reference field="3" count="259" selected="0">
            <x v="34"/>
            <x v="35"/>
            <x v="36"/>
            <x v="39"/>
            <x v="40"/>
            <x v="42"/>
            <x v="44"/>
            <x v="55"/>
            <x v="57"/>
            <x v="59"/>
            <x v="60"/>
            <x v="62"/>
            <x v="63"/>
            <x v="64"/>
            <x v="68"/>
            <x v="70"/>
            <x v="81"/>
            <x v="83"/>
            <x v="87"/>
            <x v="91"/>
            <x v="94"/>
            <x v="95"/>
            <x v="96"/>
            <x v="110"/>
            <x v="140"/>
            <x v="143"/>
            <x v="145"/>
            <x v="147"/>
            <x v="149"/>
            <x v="151"/>
            <x v="153"/>
            <x v="155"/>
            <x v="157"/>
            <x v="159"/>
            <x v="161"/>
            <x v="163"/>
            <x v="165"/>
            <x v="167"/>
            <x v="169"/>
            <x v="171"/>
            <x v="173"/>
            <x v="175"/>
            <x v="177"/>
            <x v="179"/>
            <x v="180"/>
            <x v="181"/>
            <x v="184"/>
            <x v="185"/>
            <x v="186"/>
            <x v="187"/>
            <x v="188"/>
            <x v="190"/>
            <x v="192"/>
            <x v="193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2"/>
            <x v="234"/>
            <x v="236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8"/>
            <x v="259"/>
            <x v="261"/>
            <x v="262"/>
            <x v="263"/>
            <x v="264"/>
            <x v="265"/>
            <x v="266"/>
            <x v="267"/>
            <x v="270"/>
            <x v="273"/>
            <x v="274"/>
            <x v="275"/>
            <x v="276"/>
            <x v="277"/>
            <x v="278"/>
            <x v="279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5"/>
            <x v="296"/>
            <x v="298"/>
            <x v="300"/>
            <x v="302"/>
            <x v="303"/>
            <x v="304"/>
            <x v="305"/>
            <x v="306"/>
            <x v="308"/>
            <x v="310"/>
            <x v="311"/>
            <x v="312"/>
            <x v="314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40"/>
            <x v="341"/>
            <x v="342"/>
            <x v="343"/>
            <x v="344"/>
            <x v="345"/>
            <x v="346"/>
            <x v="347"/>
            <x v="350"/>
            <x v="351"/>
            <x v="354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5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9"/>
            <x v="410"/>
            <x v="411"/>
            <x v="412"/>
            <x v="413"/>
            <x v="414"/>
            <x v="416"/>
            <x v="417"/>
            <x v="418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15">
      <pivotArea dataOnly="0" labelOnly="1" outline="0" fieldPosition="0">
        <references count="1"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2">
      <pivotArea dataOnly="0" labelOnly="1" outline="0" fieldPosition="0">
        <references count="1">
          <reference field="2" count="1">
            <x v="67"/>
          </reference>
        </references>
      </pivotArea>
    </format>
    <format dxfId="11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10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8">
      <pivotArea outline="0" fieldPosition="0">
        <references count="2">
          <reference field="2" count="1" selected="0">
            <x v="89"/>
          </reference>
          <reference field="3" count="1" selected="0">
            <x v="186"/>
          </reference>
        </references>
      </pivotArea>
    </format>
    <format dxfId="7">
      <pivotArea dataOnly="0" labelOnly="1" outline="0" fieldPosition="0">
        <references count="1">
          <reference field="2" count="1">
            <x v="89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4">
      <pivotArea outline="0" fieldPosition="0">
        <references count="2">
          <reference field="2" count="1" selected="0">
            <x v="259"/>
          </reference>
          <reference field="3" count="1" selected="0">
            <x v="324"/>
          </reference>
        </references>
      </pivotArea>
    </format>
    <format dxfId="3">
      <pivotArea dataOnly="0" labelOnly="1" outline="0" fieldPosition="0">
        <references count="1">
          <reference field="2" count="1">
            <x v="259"/>
          </reference>
        </references>
      </pivotArea>
    </format>
    <format dxfId="2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workbookViewId="0">
      <selection activeCell="J26" sqref="J26"/>
    </sheetView>
  </sheetViews>
  <sheetFormatPr defaultColWidth="9.140625" defaultRowHeight="12.75"/>
  <cols>
    <col min="1" max="1" width="3.85546875" style="27" customWidth="1"/>
    <col min="2" max="2" width="12.28515625" style="27" customWidth="1"/>
    <col min="3" max="16384" width="9.140625" style="27"/>
  </cols>
  <sheetData>
    <row r="2" spans="1:9" ht="14.25">
      <c r="C2" s="305" t="s">
        <v>0</v>
      </c>
      <c r="D2" s="305"/>
      <c r="E2" s="305"/>
      <c r="F2" s="305"/>
      <c r="G2" s="305"/>
      <c r="H2" s="305"/>
      <c r="I2" s="305"/>
    </row>
    <row r="3" spans="1:9" ht="15.75">
      <c r="C3" s="306" t="s">
        <v>1</v>
      </c>
      <c r="D3" s="306"/>
      <c r="E3" s="306"/>
      <c r="F3" s="306"/>
      <c r="G3" s="306"/>
      <c r="H3" s="306"/>
      <c r="I3" s="306"/>
    </row>
    <row r="6" spans="1:9" ht="18.75">
      <c r="B6" s="307" t="s">
        <v>2</v>
      </c>
      <c r="C6" s="307"/>
      <c r="D6" s="307"/>
      <c r="E6" s="307"/>
      <c r="F6" s="307"/>
      <c r="G6" s="307"/>
      <c r="H6" s="307"/>
      <c r="I6" s="307"/>
    </row>
    <row r="7" spans="1:9" ht="18.75">
      <c r="B7" s="307" t="s">
        <v>3</v>
      </c>
      <c r="C7" s="307"/>
      <c r="D7" s="307"/>
      <c r="E7" s="307"/>
      <c r="F7" s="307"/>
      <c r="G7" s="307"/>
      <c r="H7" s="307"/>
      <c r="I7" s="307"/>
    </row>
    <row r="8" spans="1:9" ht="18.75">
      <c r="B8" s="308" t="s">
        <v>4</v>
      </c>
      <c r="C8" s="308"/>
      <c r="D8" s="308"/>
      <c r="E8" s="308"/>
      <c r="F8" s="308"/>
      <c r="G8" s="308"/>
      <c r="H8" s="308"/>
      <c r="I8" s="308"/>
    </row>
    <row r="9" spans="1:9" customFormat="1" ht="12"/>
    <row r="10" spans="1:9" ht="15">
      <c r="A10" s="293"/>
      <c r="B10" s="293"/>
      <c r="C10" s="293" t="s">
        <v>5</v>
      </c>
      <c r="D10" s="293"/>
    </row>
    <row r="11" spans="1:9" ht="15">
      <c r="A11" s="294" t="s">
        <v>6</v>
      </c>
      <c r="B11" s="294" t="s">
        <v>7</v>
      </c>
      <c r="C11" s="294"/>
      <c r="D11" s="294"/>
      <c r="E11" s="295"/>
      <c r="F11" s="295"/>
      <c r="G11" s="295"/>
      <c r="H11" s="295"/>
      <c r="I11" s="295"/>
    </row>
    <row r="12" spans="1:9" ht="15">
      <c r="A12" s="296">
        <v>1</v>
      </c>
      <c r="B12" s="297" t="s">
        <v>8</v>
      </c>
      <c r="C12" s="297"/>
      <c r="D12" s="297"/>
      <c r="E12" s="298"/>
      <c r="F12" s="298"/>
      <c r="G12" s="298"/>
      <c r="H12" s="298"/>
      <c r="I12" s="298"/>
    </row>
    <row r="13" spans="1:9" ht="15">
      <c r="A13" s="296">
        <v>2</v>
      </c>
      <c r="B13" s="297" t="s">
        <v>9</v>
      </c>
      <c r="C13" s="297"/>
      <c r="D13" s="297"/>
      <c r="E13" s="298"/>
      <c r="F13" s="298"/>
      <c r="G13" s="298"/>
      <c r="H13" s="298"/>
      <c r="I13" s="298"/>
    </row>
    <row r="14" spans="1:9" ht="15">
      <c r="A14" s="296">
        <v>3</v>
      </c>
      <c r="B14" s="297" t="s">
        <v>10</v>
      </c>
      <c r="C14" s="297"/>
      <c r="D14" s="297"/>
      <c r="E14" s="298"/>
      <c r="F14" s="298"/>
      <c r="G14" s="298"/>
      <c r="H14" s="298"/>
      <c r="I14" s="298"/>
    </row>
    <row r="15" spans="1:9" ht="15">
      <c r="A15" s="296">
        <v>4</v>
      </c>
      <c r="B15" s="297" t="s">
        <v>11</v>
      </c>
      <c r="C15" s="297"/>
      <c r="D15" s="297"/>
      <c r="E15" s="298"/>
      <c r="F15" s="298"/>
      <c r="G15" s="298"/>
      <c r="H15" s="298"/>
      <c r="I15" s="298"/>
    </row>
    <row r="16" spans="1:9" ht="15">
      <c r="A16" s="296">
        <v>5</v>
      </c>
      <c r="B16" s="297" t="s">
        <v>12</v>
      </c>
      <c r="C16" s="297"/>
      <c r="D16" s="297"/>
      <c r="E16" s="298"/>
      <c r="F16" s="298"/>
      <c r="G16" s="298"/>
      <c r="H16" s="298"/>
      <c r="I16" s="298"/>
    </row>
    <row r="17" spans="1:9" ht="15.75" customHeight="1">
      <c r="A17" s="296">
        <v>6</v>
      </c>
      <c r="B17" s="297" t="s">
        <v>13</v>
      </c>
      <c r="C17" s="297"/>
      <c r="D17" s="297"/>
      <c r="E17" s="298"/>
      <c r="F17" s="298"/>
      <c r="G17" s="298"/>
      <c r="H17" s="298"/>
      <c r="I17" s="298"/>
    </row>
    <row r="18" spans="1:9" ht="15.75" customHeight="1">
      <c r="A18" s="296">
        <v>7</v>
      </c>
      <c r="B18" s="297" t="s">
        <v>14</v>
      </c>
      <c r="C18" s="297"/>
      <c r="D18" s="297"/>
      <c r="E18" s="298"/>
      <c r="F18" s="298"/>
      <c r="G18" s="298"/>
      <c r="H18" s="298"/>
      <c r="I18" s="298"/>
    </row>
    <row r="19" spans="1:9" s="292" customFormat="1" ht="15">
      <c r="A19" s="299">
        <v>8</v>
      </c>
      <c r="B19" s="300" t="s">
        <v>15</v>
      </c>
      <c r="C19" s="300"/>
      <c r="D19" s="300"/>
      <c r="E19" s="301"/>
      <c r="F19" s="301"/>
      <c r="G19" s="301"/>
      <c r="H19" s="301"/>
      <c r="I19" s="301"/>
    </row>
    <row r="20" spans="1:9" s="292" customFormat="1" ht="15">
      <c r="A20" s="299">
        <v>9</v>
      </c>
      <c r="B20" s="300" t="s">
        <v>16</v>
      </c>
      <c r="C20" s="302"/>
      <c r="D20" s="302"/>
      <c r="E20" s="302"/>
      <c r="F20" s="302"/>
      <c r="G20" s="302"/>
      <c r="H20" s="302"/>
      <c r="I20" s="302"/>
    </row>
    <row r="21" spans="1:9" ht="15">
      <c r="A21" s="296">
        <v>10</v>
      </c>
      <c r="B21" s="300" t="s">
        <v>17</v>
      </c>
      <c r="C21" s="297"/>
      <c r="D21" s="297"/>
      <c r="E21" s="298"/>
      <c r="F21" s="298"/>
      <c r="G21" s="298"/>
      <c r="H21" s="298"/>
      <c r="I21" s="298"/>
    </row>
    <row r="22" spans="1:9" ht="15">
      <c r="A22" s="296">
        <v>11</v>
      </c>
      <c r="B22" s="297" t="s">
        <v>18</v>
      </c>
      <c r="C22" s="297"/>
      <c r="D22" s="297"/>
      <c r="E22" s="298"/>
      <c r="F22" s="298"/>
      <c r="G22" s="298"/>
      <c r="H22" s="298"/>
      <c r="I22" s="298"/>
    </row>
    <row r="23" spans="1:9" ht="15">
      <c r="A23" s="296">
        <v>12</v>
      </c>
      <c r="B23" s="297" t="s">
        <v>19</v>
      </c>
      <c r="C23" s="297"/>
      <c r="D23" s="297"/>
      <c r="E23" s="298"/>
      <c r="F23" s="298"/>
      <c r="G23" s="298"/>
      <c r="H23" s="298"/>
      <c r="I23" s="298"/>
    </row>
    <row r="24" spans="1:9" s="292" customFormat="1" ht="15">
      <c r="A24" s="299">
        <v>13</v>
      </c>
      <c r="B24" s="300" t="s">
        <v>20</v>
      </c>
      <c r="C24" s="300"/>
      <c r="D24" s="300"/>
      <c r="E24" s="301"/>
      <c r="F24" s="301"/>
      <c r="G24" s="301"/>
      <c r="H24" s="301"/>
      <c r="I24" s="301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70"/>
  <sheetViews>
    <sheetView topLeftCell="B236" workbookViewId="0">
      <selection activeCell="F267" sqref="F267"/>
    </sheetView>
  </sheetViews>
  <sheetFormatPr defaultColWidth="9" defaultRowHeight="12.75"/>
  <cols>
    <col min="1" max="1" width="11.85546875" customWidth="1"/>
    <col min="2" max="2" width="96.5703125" style="88" customWidth="1"/>
    <col min="3" max="3" width="9.7109375" customWidth="1"/>
    <col min="4" max="4" width="10.28515625" customWidth="1"/>
  </cols>
  <sheetData>
    <row r="1" spans="1:11">
      <c r="A1" s="3"/>
      <c r="B1" s="89" t="s">
        <v>21</v>
      </c>
      <c r="C1" s="330" t="str">
        <f>Kadar.ode.!C1</f>
        <v>Специјална болница за неспецифичне плућне болести "Сокобања" - Сокобања</v>
      </c>
      <c r="D1" s="331"/>
      <c r="E1" s="331"/>
      <c r="F1" s="331"/>
      <c r="G1" s="331"/>
      <c r="H1" s="331"/>
      <c r="I1" s="331"/>
      <c r="J1" s="13"/>
      <c r="K1" s="13"/>
    </row>
    <row r="2" spans="1:11">
      <c r="A2" s="3"/>
      <c r="B2" s="89" t="s">
        <v>23</v>
      </c>
      <c r="C2" s="90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>
      <c r="A3" s="3"/>
      <c r="B3" s="89"/>
      <c r="C3" s="91"/>
      <c r="D3" s="6"/>
      <c r="E3" s="6"/>
      <c r="F3" s="6"/>
      <c r="G3" s="92"/>
      <c r="H3" s="13"/>
      <c r="I3" s="13"/>
      <c r="J3" s="13"/>
      <c r="K3" s="13"/>
    </row>
    <row r="4" spans="1:11" ht="14.25">
      <c r="A4" s="3"/>
      <c r="B4" s="89" t="s">
        <v>678</v>
      </c>
      <c r="C4" s="8" t="s">
        <v>16</v>
      </c>
      <c r="D4" s="9"/>
      <c r="E4" s="9"/>
      <c r="F4" s="10"/>
      <c r="G4" s="27"/>
      <c r="H4" s="27"/>
      <c r="I4" s="27"/>
      <c r="J4" s="27"/>
      <c r="K4" s="27"/>
    </row>
    <row r="5" spans="1:11">
      <c r="A5" s="93" t="s">
        <v>679</v>
      </c>
    </row>
    <row r="6" spans="1:11">
      <c r="A6" s="93" t="s">
        <v>680</v>
      </c>
    </row>
    <row r="7" spans="1:11" ht="84">
      <c r="A7" s="94" t="s">
        <v>155</v>
      </c>
      <c r="B7" s="94" t="s">
        <v>156</v>
      </c>
      <c r="C7" s="95" t="s">
        <v>681</v>
      </c>
      <c r="D7" s="96" t="s">
        <v>682</v>
      </c>
    </row>
    <row r="8" spans="1:11" ht="12" customHeight="1">
      <c r="A8" s="97">
        <v>320810</v>
      </c>
      <c r="B8" s="88" t="s">
        <v>307</v>
      </c>
      <c r="C8" s="88">
        <v>80</v>
      </c>
      <c r="D8" s="88">
        <v>0</v>
      </c>
    </row>
    <row r="9" spans="1:11">
      <c r="A9" s="97">
        <v>320811</v>
      </c>
      <c r="B9" s="88" t="s">
        <v>308</v>
      </c>
      <c r="C9" s="88">
        <v>800</v>
      </c>
      <c r="D9" s="88">
        <v>72</v>
      </c>
    </row>
    <row r="10" spans="1:11">
      <c r="A10" s="97">
        <v>320812</v>
      </c>
      <c r="B10" s="88" t="s">
        <v>309</v>
      </c>
      <c r="C10" s="88">
        <v>10</v>
      </c>
      <c r="D10" s="88">
        <v>0</v>
      </c>
    </row>
    <row r="11" spans="1:11">
      <c r="A11" s="97">
        <v>320816</v>
      </c>
      <c r="B11" s="88" t="s">
        <v>310</v>
      </c>
      <c r="C11" s="88">
        <v>30</v>
      </c>
      <c r="D11" s="88">
        <v>0</v>
      </c>
    </row>
    <row r="12" spans="1:11">
      <c r="A12" s="97">
        <v>600011</v>
      </c>
      <c r="B12" s="88" t="s">
        <v>245</v>
      </c>
      <c r="C12" s="88">
        <v>2960</v>
      </c>
      <c r="D12" s="88">
        <v>772</v>
      </c>
    </row>
    <row r="13" spans="1:11">
      <c r="A13" s="97">
        <v>600012</v>
      </c>
      <c r="B13" s="88" t="s">
        <v>246</v>
      </c>
      <c r="C13" s="88">
        <v>20860</v>
      </c>
      <c r="D13" s="88">
        <v>8567</v>
      </c>
    </row>
    <row r="14" spans="1:11">
      <c r="A14" s="97">
        <v>600015</v>
      </c>
      <c r="B14" s="88" t="s">
        <v>247</v>
      </c>
      <c r="C14" s="88">
        <v>15430</v>
      </c>
      <c r="D14" s="88">
        <v>4124</v>
      </c>
    </row>
    <row r="15" spans="1:11">
      <c r="A15" s="97">
        <v>600016</v>
      </c>
      <c r="B15" s="88" t="s">
        <v>248</v>
      </c>
      <c r="C15" s="88">
        <v>12050</v>
      </c>
      <c r="D15" s="88">
        <v>1781</v>
      </c>
    </row>
    <row r="16" spans="1:11">
      <c r="A16" s="97">
        <v>600018</v>
      </c>
      <c r="B16" s="88" t="s">
        <v>249</v>
      </c>
      <c r="C16" s="88">
        <v>1000</v>
      </c>
      <c r="D16" s="88">
        <v>0</v>
      </c>
    </row>
    <row r="17" spans="1:4">
      <c r="A17" s="97">
        <v>600022</v>
      </c>
      <c r="B17" s="88" t="s">
        <v>250</v>
      </c>
      <c r="C17" s="88">
        <v>7060</v>
      </c>
      <c r="D17" s="88">
        <v>195</v>
      </c>
    </row>
    <row r="18" spans="1:4">
      <c r="A18" s="97">
        <v>600023</v>
      </c>
      <c r="B18" s="88" t="s">
        <v>251</v>
      </c>
      <c r="C18" s="88">
        <v>24970</v>
      </c>
      <c r="D18" s="88">
        <v>5919</v>
      </c>
    </row>
    <row r="19" spans="1:4">
      <c r="A19" s="97">
        <v>600051</v>
      </c>
      <c r="B19" s="88" t="s">
        <v>252</v>
      </c>
      <c r="C19" s="88">
        <v>7220</v>
      </c>
      <c r="D19" s="88">
        <v>1635</v>
      </c>
    </row>
    <row r="20" spans="1:4">
      <c r="A20" s="97">
        <v>600055</v>
      </c>
      <c r="B20" s="88" t="s">
        <v>253</v>
      </c>
      <c r="C20" s="88">
        <v>2220</v>
      </c>
      <c r="D20" s="88">
        <v>639</v>
      </c>
    </row>
    <row r="21" spans="1:4">
      <c r="A21" s="97">
        <v>600071</v>
      </c>
      <c r="B21" s="88" t="s">
        <v>254</v>
      </c>
      <c r="C21" s="88">
        <v>4300</v>
      </c>
      <c r="D21" s="88">
        <v>374</v>
      </c>
    </row>
    <row r="22" spans="1:4">
      <c r="A22" s="97">
        <v>600081</v>
      </c>
      <c r="B22" s="88" t="s">
        <v>255</v>
      </c>
      <c r="C22" s="88">
        <v>1800</v>
      </c>
      <c r="D22" s="88">
        <v>1220</v>
      </c>
    </row>
    <row r="23" spans="1:4">
      <c r="A23" s="97">
        <v>600101</v>
      </c>
      <c r="B23" s="88" t="s">
        <v>256</v>
      </c>
      <c r="C23" s="88">
        <v>9650</v>
      </c>
      <c r="D23" s="88">
        <v>3556</v>
      </c>
    </row>
    <row r="24" spans="1:4">
      <c r="A24" s="97">
        <v>600103</v>
      </c>
      <c r="B24" s="88" t="s">
        <v>257</v>
      </c>
      <c r="C24" s="88">
        <v>15120</v>
      </c>
      <c r="D24" s="88">
        <v>6373</v>
      </c>
    </row>
    <row r="25" spans="1:4">
      <c r="A25" s="97">
        <v>600111</v>
      </c>
      <c r="B25" s="88" t="s">
        <v>258</v>
      </c>
      <c r="C25" s="88">
        <v>12520</v>
      </c>
      <c r="D25" s="88">
        <v>4977</v>
      </c>
    </row>
    <row r="26" spans="1:4">
      <c r="A26" s="97">
        <v>600112</v>
      </c>
      <c r="B26" s="88" t="s">
        <v>259</v>
      </c>
      <c r="C26" s="88">
        <v>38820</v>
      </c>
      <c r="D26" s="88">
        <v>12895</v>
      </c>
    </row>
    <row r="27" spans="1:4">
      <c r="A27" s="97">
        <v>600114</v>
      </c>
      <c r="B27" s="88" t="s">
        <v>260</v>
      </c>
      <c r="C27" s="88">
        <v>26010</v>
      </c>
      <c r="D27" s="88">
        <v>9474</v>
      </c>
    </row>
    <row r="28" spans="1:4">
      <c r="A28" s="97">
        <v>600115</v>
      </c>
      <c r="B28" s="88" t="s">
        <v>261</v>
      </c>
      <c r="C28" s="88">
        <v>8090</v>
      </c>
      <c r="D28" s="88">
        <v>2904</v>
      </c>
    </row>
    <row r="29" spans="1:4">
      <c r="A29" s="97">
        <v>600116</v>
      </c>
      <c r="B29" s="88" t="s">
        <v>311</v>
      </c>
      <c r="C29" s="88">
        <v>42</v>
      </c>
      <c r="D29" s="88">
        <v>0</v>
      </c>
    </row>
    <row r="30" spans="1:4">
      <c r="A30" s="97">
        <v>600120</v>
      </c>
      <c r="B30" s="88" t="s">
        <v>262</v>
      </c>
      <c r="C30" s="88">
        <v>41820</v>
      </c>
      <c r="D30" s="88">
        <v>13148</v>
      </c>
    </row>
    <row r="31" spans="1:4">
      <c r="A31" s="97">
        <v>600121</v>
      </c>
      <c r="B31" s="88" t="s">
        <v>312</v>
      </c>
      <c r="C31" s="88">
        <v>2590</v>
      </c>
      <c r="D31" s="88">
        <v>994</v>
      </c>
    </row>
    <row r="32" spans="1:4">
      <c r="A32" s="97">
        <v>600122</v>
      </c>
      <c r="B32" s="88" t="s">
        <v>263</v>
      </c>
      <c r="C32" s="88">
        <v>39220</v>
      </c>
      <c r="D32" s="88">
        <v>13141</v>
      </c>
    </row>
    <row r="33" spans="1:4">
      <c r="A33" s="97">
        <v>600123</v>
      </c>
      <c r="B33" s="88" t="s">
        <v>313</v>
      </c>
      <c r="C33" s="88">
        <v>4723</v>
      </c>
      <c r="D33" s="88">
        <v>1840</v>
      </c>
    </row>
    <row r="34" spans="1:4">
      <c r="A34" s="97">
        <v>600124</v>
      </c>
      <c r="B34" s="88" t="s">
        <v>264</v>
      </c>
      <c r="C34" s="88">
        <v>33720</v>
      </c>
      <c r="D34" s="88">
        <v>12206</v>
      </c>
    </row>
    <row r="35" spans="1:4">
      <c r="A35" s="97">
        <v>600173</v>
      </c>
      <c r="B35" s="88" t="s">
        <v>265</v>
      </c>
      <c r="C35" s="88">
        <v>701</v>
      </c>
      <c r="D35" s="88">
        <v>233</v>
      </c>
    </row>
    <row r="36" spans="1:4">
      <c r="A36" s="97">
        <v>600307</v>
      </c>
      <c r="B36" s="88" t="s">
        <v>266</v>
      </c>
      <c r="C36" s="88">
        <v>33900</v>
      </c>
      <c r="D36" s="88">
        <v>12655</v>
      </c>
    </row>
    <row r="37" spans="1:4">
      <c r="A37" s="97">
        <v>600312</v>
      </c>
      <c r="B37" s="88" t="s">
        <v>267</v>
      </c>
      <c r="C37" s="88">
        <v>25130</v>
      </c>
      <c r="D37" s="88">
        <v>8909</v>
      </c>
    </row>
    <row r="38" spans="1:4">
      <c r="A38" s="97">
        <v>600313</v>
      </c>
      <c r="B38" s="88" t="s">
        <v>268</v>
      </c>
      <c r="C38" s="88">
        <v>4900</v>
      </c>
      <c r="D38" s="88">
        <v>3625</v>
      </c>
    </row>
    <row r="39" spans="1:4">
      <c r="A39" s="97">
        <v>600330</v>
      </c>
      <c r="B39" s="88" t="s">
        <v>269</v>
      </c>
      <c r="C39" s="88">
        <v>70</v>
      </c>
      <c r="D39" s="88">
        <v>0</v>
      </c>
    </row>
    <row r="40" spans="1:4">
      <c r="A40" s="97">
        <v>600331</v>
      </c>
      <c r="B40" s="88" t="s">
        <v>270</v>
      </c>
      <c r="C40" s="88">
        <v>1900</v>
      </c>
      <c r="D40" s="88">
        <v>6347</v>
      </c>
    </row>
    <row r="41" spans="1:4">
      <c r="A41" s="97">
        <v>600348</v>
      </c>
      <c r="B41" s="88" t="s">
        <v>271</v>
      </c>
      <c r="C41" s="88">
        <v>8480</v>
      </c>
      <c r="D41" s="88">
        <v>1848</v>
      </c>
    </row>
    <row r="42" spans="1:4">
      <c r="A42" s="97" t="s">
        <v>172</v>
      </c>
      <c r="B42" s="88" t="s">
        <v>173</v>
      </c>
      <c r="C42" s="88">
        <v>10</v>
      </c>
      <c r="D42" s="88">
        <v>0</v>
      </c>
    </row>
    <row r="43" spans="1:4">
      <c r="A43" s="97" t="s">
        <v>179</v>
      </c>
      <c r="B43" s="88" t="s">
        <v>180</v>
      </c>
      <c r="C43" s="88">
        <v>762</v>
      </c>
      <c r="D43" s="88">
        <v>8</v>
      </c>
    </row>
    <row r="44" spans="1:4">
      <c r="A44" s="97" t="s">
        <v>181</v>
      </c>
      <c r="B44" s="88" t="s">
        <v>182</v>
      </c>
      <c r="C44" s="88">
        <v>57</v>
      </c>
      <c r="D44" s="88">
        <v>0</v>
      </c>
    </row>
    <row r="45" spans="1:4">
      <c r="A45" s="97" t="s">
        <v>183</v>
      </c>
      <c r="B45" s="88" t="s">
        <v>184</v>
      </c>
      <c r="C45" s="88">
        <v>2</v>
      </c>
      <c r="D45" s="88">
        <v>1</v>
      </c>
    </row>
    <row r="46" spans="1:4">
      <c r="A46" s="97" t="s">
        <v>185</v>
      </c>
      <c r="B46" s="88" t="s">
        <v>186</v>
      </c>
      <c r="C46" s="88">
        <v>205</v>
      </c>
      <c r="D46" s="88">
        <v>3</v>
      </c>
    </row>
    <row r="47" spans="1:4">
      <c r="A47" s="97" t="s">
        <v>187</v>
      </c>
      <c r="B47" s="88" t="s">
        <v>188</v>
      </c>
      <c r="C47" s="88">
        <v>205</v>
      </c>
      <c r="D47" s="88">
        <v>3</v>
      </c>
    </row>
    <row r="48" spans="1:4">
      <c r="A48" s="97" t="s">
        <v>189</v>
      </c>
      <c r="B48" s="88" t="s">
        <v>190</v>
      </c>
      <c r="C48" s="88">
        <v>1300</v>
      </c>
      <c r="D48" s="88">
        <v>490</v>
      </c>
    </row>
    <row r="49" spans="1:4" ht="25.5">
      <c r="A49" s="98" t="s">
        <v>383</v>
      </c>
      <c r="B49" s="99" t="s">
        <v>384</v>
      </c>
      <c r="C49" s="100">
        <v>2</v>
      </c>
      <c r="D49" s="100">
        <v>0</v>
      </c>
    </row>
    <row r="50" spans="1:4">
      <c r="A50" s="97" t="s">
        <v>191</v>
      </c>
      <c r="B50" s="88" t="s">
        <v>192</v>
      </c>
      <c r="C50" s="88">
        <v>2</v>
      </c>
      <c r="D50" s="88">
        <v>0</v>
      </c>
    </row>
    <row r="51" spans="1:4">
      <c r="A51" s="97" t="s">
        <v>193</v>
      </c>
      <c r="B51" s="88" t="s">
        <v>194</v>
      </c>
      <c r="C51" s="88">
        <v>2028</v>
      </c>
      <c r="D51" s="88">
        <v>709</v>
      </c>
    </row>
    <row r="52" spans="1:4">
      <c r="A52" s="97" t="s">
        <v>195</v>
      </c>
      <c r="B52" s="88" t="s">
        <v>196</v>
      </c>
      <c r="C52" s="88">
        <v>30</v>
      </c>
      <c r="D52" s="88">
        <v>16</v>
      </c>
    </row>
    <row r="53" spans="1:4">
      <c r="A53" s="97" t="s">
        <v>197</v>
      </c>
      <c r="B53" s="88" t="s">
        <v>198</v>
      </c>
      <c r="C53" s="88">
        <v>20</v>
      </c>
      <c r="D53" s="88">
        <v>3</v>
      </c>
    </row>
    <row r="54" spans="1:4">
      <c r="A54" s="97" t="s">
        <v>199</v>
      </c>
      <c r="B54" s="88" t="s">
        <v>200</v>
      </c>
      <c r="C54" s="88">
        <v>1000</v>
      </c>
      <c r="D54" s="88">
        <v>356</v>
      </c>
    </row>
    <row r="55" spans="1:4">
      <c r="A55" s="97" t="s">
        <v>201</v>
      </c>
      <c r="B55" s="88" t="s">
        <v>202</v>
      </c>
      <c r="C55" s="88">
        <v>5</v>
      </c>
      <c r="D55" s="88">
        <v>0</v>
      </c>
    </row>
    <row r="56" spans="1:4">
      <c r="A56" s="97" t="s">
        <v>272</v>
      </c>
      <c r="B56" s="88" t="s">
        <v>273</v>
      </c>
      <c r="C56" s="88">
        <v>1380</v>
      </c>
      <c r="D56" s="88">
        <v>177</v>
      </c>
    </row>
    <row r="57" spans="1:4">
      <c r="A57" s="97" t="s">
        <v>214</v>
      </c>
      <c r="B57" s="88" t="s">
        <v>215</v>
      </c>
      <c r="C57" s="88">
        <v>40</v>
      </c>
      <c r="D57" s="88">
        <v>3</v>
      </c>
    </row>
    <row r="58" spans="1:4">
      <c r="A58" s="97" t="s">
        <v>216</v>
      </c>
      <c r="B58" s="88" t="s">
        <v>217</v>
      </c>
      <c r="C58" s="88">
        <v>16</v>
      </c>
      <c r="D58" s="88">
        <v>2</v>
      </c>
    </row>
    <row r="59" spans="1:4">
      <c r="A59" s="97" t="s">
        <v>203</v>
      </c>
      <c r="B59" s="88" t="s">
        <v>204</v>
      </c>
      <c r="C59" s="88">
        <v>5</v>
      </c>
      <c r="D59" s="88">
        <v>0</v>
      </c>
    </row>
    <row r="60" spans="1:4">
      <c r="A60" s="97" t="s">
        <v>205</v>
      </c>
      <c r="B60" s="88" t="s">
        <v>206</v>
      </c>
      <c r="C60" s="88">
        <v>5</v>
      </c>
      <c r="D60" s="88">
        <v>0</v>
      </c>
    </row>
    <row r="61" spans="1:4">
      <c r="A61" s="97" t="s">
        <v>207</v>
      </c>
      <c r="B61" s="88" t="s">
        <v>208</v>
      </c>
      <c r="C61" s="88">
        <v>30</v>
      </c>
      <c r="D61" s="88">
        <v>0</v>
      </c>
    </row>
    <row r="62" spans="1:4">
      <c r="A62" s="97" t="s">
        <v>209</v>
      </c>
      <c r="B62" s="88" t="s">
        <v>210</v>
      </c>
      <c r="C62" s="88">
        <v>2</v>
      </c>
      <c r="D62" s="88">
        <v>0</v>
      </c>
    </row>
    <row r="63" spans="1:4">
      <c r="A63" s="97" t="s">
        <v>211</v>
      </c>
      <c r="B63" s="88" t="s">
        <v>212</v>
      </c>
      <c r="C63" s="88">
        <v>3</v>
      </c>
      <c r="D63" s="88">
        <v>0</v>
      </c>
    </row>
    <row r="64" spans="1:4">
      <c r="A64" s="97" t="s">
        <v>359</v>
      </c>
      <c r="B64" s="88" t="s">
        <v>360</v>
      </c>
      <c r="C64" s="88">
        <v>20</v>
      </c>
      <c r="D64" s="88">
        <v>0</v>
      </c>
    </row>
    <row r="65" spans="1:4">
      <c r="A65" s="97" t="s">
        <v>361</v>
      </c>
      <c r="B65" s="88" t="s">
        <v>362</v>
      </c>
      <c r="C65" s="88">
        <v>55</v>
      </c>
      <c r="D65" s="88">
        <v>2</v>
      </c>
    </row>
    <row r="66" spans="1:4">
      <c r="A66" s="97" t="s">
        <v>363</v>
      </c>
      <c r="B66" s="88" t="s">
        <v>364</v>
      </c>
      <c r="C66" s="88">
        <v>12</v>
      </c>
      <c r="D66" s="88">
        <v>0</v>
      </c>
    </row>
    <row r="67" spans="1:4">
      <c r="A67" s="97" t="s">
        <v>365</v>
      </c>
      <c r="B67" s="88" t="s">
        <v>366</v>
      </c>
      <c r="C67" s="88">
        <v>6</v>
      </c>
      <c r="D67" s="88">
        <v>0</v>
      </c>
    </row>
    <row r="68" spans="1:4">
      <c r="A68" s="97" t="s">
        <v>367</v>
      </c>
      <c r="B68" s="88" t="s">
        <v>368</v>
      </c>
      <c r="C68" s="88">
        <v>1</v>
      </c>
      <c r="D68" s="88">
        <v>0</v>
      </c>
    </row>
    <row r="69" spans="1:4">
      <c r="A69" s="97" t="s">
        <v>369</v>
      </c>
      <c r="B69" s="88" t="s">
        <v>370</v>
      </c>
      <c r="C69" s="88">
        <v>15</v>
      </c>
      <c r="D69" s="88">
        <v>0</v>
      </c>
    </row>
    <row r="70" spans="1:4">
      <c r="A70" s="97" t="s">
        <v>385</v>
      </c>
      <c r="B70" s="88" t="s">
        <v>386</v>
      </c>
      <c r="C70" s="88">
        <v>6</v>
      </c>
      <c r="D70" s="88">
        <v>0</v>
      </c>
    </row>
    <row r="71" spans="1:4" ht="25.5">
      <c r="A71" s="98" t="s">
        <v>371</v>
      </c>
      <c r="B71" s="101" t="s">
        <v>372</v>
      </c>
      <c r="C71" s="13">
        <v>6</v>
      </c>
      <c r="D71" s="13">
        <v>0</v>
      </c>
    </row>
    <row r="72" spans="1:4">
      <c r="A72" s="97" t="s">
        <v>373</v>
      </c>
      <c r="B72" s="88" t="s">
        <v>374</v>
      </c>
      <c r="C72" s="88">
        <v>3</v>
      </c>
      <c r="D72" s="88">
        <v>0</v>
      </c>
    </row>
    <row r="73" spans="1:4">
      <c r="A73" s="97" t="s">
        <v>375</v>
      </c>
      <c r="B73" s="88" t="s">
        <v>376</v>
      </c>
      <c r="C73" s="88">
        <v>27</v>
      </c>
      <c r="D73" s="88">
        <v>0</v>
      </c>
    </row>
    <row r="74" spans="1:4">
      <c r="A74" s="97" t="s">
        <v>377</v>
      </c>
      <c r="B74" s="88" t="s">
        <v>378</v>
      </c>
      <c r="C74" s="88">
        <v>1</v>
      </c>
      <c r="D74" s="88">
        <v>0</v>
      </c>
    </row>
    <row r="75" spans="1:4">
      <c r="A75" s="97" t="s">
        <v>320</v>
      </c>
      <c r="B75" s="88" t="s">
        <v>321</v>
      </c>
      <c r="C75" s="88">
        <v>2</v>
      </c>
      <c r="D75" s="88">
        <v>0</v>
      </c>
    </row>
    <row r="76" spans="1:4">
      <c r="A76" s="97" t="s">
        <v>322</v>
      </c>
      <c r="B76" s="88" t="s">
        <v>323</v>
      </c>
      <c r="C76" s="88">
        <v>2</v>
      </c>
      <c r="D76" s="88">
        <v>0</v>
      </c>
    </row>
    <row r="77" spans="1:4">
      <c r="A77" s="97" t="s">
        <v>324</v>
      </c>
      <c r="B77" s="88" t="s">
        <v>325</v>
      </c>
      <c r="C77" s="88">
        <v>4</v>
      </c>
      <c r="D77" s="88">
        <v>0</v>
      </c>
    </row>
    <row r="78" spans="1:4">
      <c r="A78" s="97" t="s">
        <v>326</v>
      </c>
      <c r="B78" s="88" t="s">
        <v>327</v>
      </c>
      <c r="C78" s="88">
        <v>20</v>
      </c>
      <c r="D78" s="88">
        <v>0</v>
      </c>
    </row>
    <row r="79" spans="1:4">
      <c r="A79" s="97" t="s">
        <v>328</v>
      </c>
      <c r="B79" s="88" t="s">
        <v>329</v>
      </c>
      <c r="C79" s="88">
        <v>15</v>
      </c>
      <c r="D79" s="88">
        <v>0</v>
      </c>
    </row>
    <row r="80" spans="1:4">
      <c r="A80" s="97" t="s">
        <v>330</v>
      </c>
      <c r="B80" s="88" t="s">
        <v>331</v>
      </c>
      <c r="C80" s="88">
        <v>5</v>
      </c>
      <c r="D80" s="88">
        <v>0</v>
      </c>
    </row>
    <row r="81" spans="1:4">
      <c r="A81" s="97" t="s">
        <v>332</v>
      </c>
      <c r="B81" s="88" t="s">
        <v>333</v>
      </c>
      <c r="C81" s="88">
        <v>1</v>
      </c>
      <c r="D81" s="88">
        <v>0</v>
      </c>
    </row>
    <row r="82" spans="1:4">
      <c r="A82" s="97" t="s">
        <v>334</v>
      </c>
      <c r="B82" s="88" t="s">
        <v>335</v>
      </c>
      <c r="C82" s="88">
        <v>2</v>
      </c>
      <c r="D82" s="88">
        <v>0</v>
      </c>
    </row>
    <row r="83" spans="1:4">
      <c r="A83" s="97" t="s">
        <v>336</v>
      </c>
      <c r="B83" s="88" t="s">
        <v>337</v>
      </c>
      <c r="C83" s="88">
        <v>20</v>
      </c>
      <c r="D83" s="88">
        <v>0</v>
      </c>
    </row>
    <row r="84" spans="1:4">
      <c r="A84" s="97" t="s">
        <v>338</v>
      </c>
      <c r="B84" s="88" t="s">
        <v>339</v>
      </c>
      <c r="C84" s="88">
        <v>2</v>
      </c>
      <c r="D84" s="88">
        <v>0</v>
      </c>
    </row>
    <row r="85" spans="1:4">
      <c r="A85" s="97" t="s">
        <v>340</v>
      </c>
      <c r="B85" s="88" t="s">
        <v>341</v>
      </c>
      <c r="C85" s="88">
        <v>2</v>
      </c>
      <c r="D85" s="88">
        <v>0</v>
      </c>
    </row>
    <row r="86" spans="1:4">
      <c r="A86" s="97" t="s">
        <v>342</v>
      </c>
      <c r="B86" s="88" t="s">
        <v>343</v>
      </c>
      <c r="C86" s="88">
        <v>2</v>
      </c>
      <c r="D86" s="88">
        <v>0</v>
      </c>
    </row>
    <row r="87" spans="1:4">
      <c r="A87" s="97" t="s">
        <v>344</v>
      </c>
      <c r="B87" s="88" t="s">
        <v>345</v>
      </c>
      <c r="C87" s="88">
        <v>2</v>
      </c>
      <c r="D87" s="88">
        <v>0</v>
      </c>
    </row>
    <row r="88" spans="1:4">
      <c r="A88" s="97" t="s">
        <v>346</v>
      </c>
      <c r="B88" s="88" t="s">
        <v>347</v>
      </c>
      <c r="C88" s="88">
        <v>2</v>
      </c>
      <c r="D88" s="88">
        <v>0</v>
      </c>
    </row>
    <row r="89" spans="1:4">
      <c r="A89" s="97" t="s">
        <v>348</v>
      </c>
      <c r="B89" s="88" t="s">
        <v>349</v>
      </c>
      <c r="C89" s="88">
        <v>2</v>
      </c>
      <c r="D89" s="88">
        <v>0</v>
      </c>
    </row>
    <row r="90" spans="1:4">
      <c r="A90" s="97" t="s">
        <v>350</v>
      </c>
      <c r="B90" s="88" t="s">
        <v>351</v>
      </c>
      <c r="C90" s="88">
        <v>150</v>
      </c>
      <c r="D90" s="88">
        <v>5</v>
      </c>
    </row>
    <row r="91" spans="1:4">
      <c r="A91" s="97" t="s">
        <v>352</v>
      </c>
      <c r="B91" s="88" t="s">
        <v>353</v>
      </c>
      <c r="C91" s="88">
        <v>2</v>
      </c>
      <c r="D91" s="88">
        <v>0</v>
      </c>
    </row>
    <row r="92" spans="1:4">
      <c r="A92" s="97" t="s">
        <v>354</v>
      </c>
      <c r="B92" s="88" t="s">
        <v>355</v>
      </c>
      <c r="C92" s="88">
        <v>2</v>
      </c>
      <c r="D92" s="88">
        <v>0</v>
      </c>
    </row>
    <row r="93" spans="1:4">
      <c r="A93" s="97" t="s">
        <v>356</v>
      </c>
      <c r="B93" s="88" t="s">
        <v>357</v>
      </c>
      <c r="C93" s="88">
        <v>2</v>
      </c>
      <c r="D93" s="88">
        <v>0</v>
      </c>
    </row>
    <row r="94" spans="1:4">
      <c r="A94" s="97" t="s">
        <v>167</v>
      </c>
      <c r="B94" s="88" t="s">
        <v>168</v>
      </c>
      <c r="C94" s="88">
        <v>1960</v>
      </c>
      <c r="D94" s="88">
        <v>878</v>
      </c>
    </row>
    <row r="95" spans="1:4">
      <c r="A95" s="97" t="s">
        <v>169</v>
      </c>
      <c r="B95" s="88" t="s">
        <v>170</v>
      </c>
      <c r="C95" s="88">
        <v>3100</v>
      </c>
      <c r="D95" s="88">
        <v>1121</v>
      </c>
    </row>
    <row r="96" spans="1:4">
      <c r="A96" s="97" t="s">
        <v>379</v>
      </c>
      <c r="B96" s="88" t="s">
        <v>380</v>
      </c>
      <c r="C96" s="88">
        <v>14</v>
      </c>
      <c r="D96" s="88">
        <v>0</v>
      </c>
    </row>
    <row r="97" spans="1:4">
      <c r="A97" s="97" t="s">
        <v>303</v>
      </c>
      <c r="B97" s="88" t="s">
        <v>304</v>
      </c>
      <c r="C97" s="88">
        <v>500</v>
      </c>
      <c r="D97" s="88">
        <v>217</v>
      </c>
    </row>
    <row r="98" spans="1:4">
      <c r="A98" s="97" t="s">
        <v>274</v>
      </c>
      <c r="B98" s="88" t="s">
        <v>275</v>
      </c>
      <c r="C98" s="88">
        <v>3320</v>
      </c>
      <c r="D98" s="88">
        <v>997</v>
      </c>
    </row>
    <row r="99" spans="1:4">
      <c r="A99" s="97" t="s">
        <v>276</v>
      </c>
      <c r="B99" s="88" t="s">
        <v>277</v>
      </c>
      <c r="C99" s="88">
        <v>3950</v>
      </c>
      <c r="D99" s="88">
        <v>300</v>
      </c>
    </row>
    <row r="100" spans="1:4">
      <c r="A100" s="97" t="s">
        <v>278</v>
      </c>
      <c r="B100" s="88" t="s">
        <v>279</v>
      </c>
      <c r="C100" s="88">
        <v>21220</v>
      </c>
      <c r="D100" s="88">
        <v>7383</v>
      </c>
    </row>
    <row r="101" spans="1:4">
      <c r="A101" s="97" t="s">
        <v>218</v>
      </c>
      <c r="B101" s="88" t="s">
        <v>219</v>
      </c>
      <c r="C101" s="88">
        <v>644</v>
      </c>
      <c r="D101" s="88">
        <v>2301</v>
      </c>
    </row>
    <row r="102" spans="1:4">
      <c r="A102" s="97" t="s">
        <v>280</v>
      </c>
      <c r="B102" s="88" t="s">
        <v>281</v>
      </c>
      <c r="C102" s="88">
        <v>11240</v>
      </c>
      <c r="D102" s="88">
        <v>5188</v>
      </c>
    </row>
    <row r="103" spans="1:4">
      <c r="A103" s="97" t="s">
        <v>282</v>
      </c>
      <c r="B103" s="88" t="s">
        <v>283</v>
      </c>
      <c r="C103" s="88">
        <v>15670</v>
      </c>
      <c r="D103" s="88">
        <v>6420</v>
      </c>
    </row>
    <row r="104" spans="1:4">
      <c r="A104" s="97" t="s">
        <v>284</v>
      </c>
      <c r="B104" s="88" t="s">
        <v>285</v>
      </c>
      <c r="C104" s="88">
        <v>6850</v>
      </c>
      <c r="D104" s="88">
        <v>1900</v>
      </c>
    </row>
    <row r="105" spans="1:4">
      <c r="A105" s="97" t="s">
        <v>286</v>
      </c>
      <c r="B105" s="88" t="s">
        <v>287</v>
      </c>
      <c r="C105" s="88">
        <v>33670</v>
      </c>
      <c r="D105" s="88">
        <v>12403</v>
      </c>
    </row>
    <row r="106" spans="1:4">
      <c r="A106" s="97" t="s">
        <v>288</v>
      </c>
      <c r="B106" s="88" t="s">
        <v>289</v>
      </c>
      <c r="C106" s="88">
        <v>31270</v>
      </c>
      <c r="D106" s="88">
        <v>9899</v>
      </c>
    </row>
    <row r="107" spans="1:4">
      <c r="A107" s="97" t="s">
        <v>290</v>
      </c>
      <c r="B107" s="88" t="s">
        <v>291</v>
      </c>
      <c r="C107" s="88">
        <v>15320</v>
      </c>
      <c r="D107" s="88">
        <v>6615</v>
      </c>
    </row>
    <row r="108" spans="1:4">
      <c r="A108" s="97" t="s">
        <v>292</v>
      </c>
      <c r="B108" s="88" t="s">
        <v>293</v>
      </c>
      <c r="C108" s="88">
        <v>4520</v>
      </c>
      <c r="D108" s="88">
        <v>1918</v>
      </c>
    </row>
    <row r="109" spans="1:4">
      <c r="A109" s="97" t="s">
        <v>294</v>
      </c>
      <c r="B109" s="88" t="s">
        <v>295</v>
      </c>
      <c r="C109" s="88">
        <v>12590</v>
      </c>
      <c r="D109" s="88">
        <v>3777</v>
      </c>
    </row>
    <row r="110" spans="1:4">
      <c r="A110" s="97" t="s">
        <v>296</v>
      </c>
      <c r="B110" s="88" t="s">
        <v>297</v>
      </c>
      <c r="C110" s="88">
        <v>370</v>
      </c>
      <c r="D110" s="88">
        <v>71</v>
      </c>
    </row>
    <row r="111" spans="1:4">
      <c r="A111" s="97" t="s">
        <v>298</v>
      </c>
      <c r="B111" s="88" t="s">
        <v>299</v>
      </c>
      <c r="C111" s="88">
        <v>15510</v>
      </c>
      <c r="D111" s="88">
        <v>5327</v>
      </c>
    </row>
    <row r="112" spans="1:4">
      <c r="A112" s="97" t="s">
        <v>220</v>
      </c>
      <c r="B112" s="88" t="s">
        <v>221</v>
      </c>
      <c r="C112" s="88">
        <v>7</v>
      </c>
      <c r="D112" s="88">
        <v>931</v>
      </c>
    </row>
    <row r="113" spans="1:4">
      <c r="A113" s="97" t="s">
        <v>222</v>
      </c>
      <c r="B113" s="88" t="s">
        <v>223</v>
      </c>
      <c r="C113" s="88">
        <v>130</v>
      </c>
      <c r="D113" s="88">
        <v>15</v>
      </c>
    </row>
    <row r="114" spans="1:4">
      <c r="A114" s="97" t="s">
        <v>224</v>
      </c>
      <c r="B114" s="88" t="s">
        <v>225</v>
      </c>
      <c r="C114" s="88">
        <v>182</v>
      </c>
      <c r="D114" s="88">
        <v>80</v>
      </c>
    </row>
    <row r="115" spans="1:4">
      <c r="A115" s="97" t="s">
        <v>226</v>
      </c>
      <c r="B115" s="88" t="s">
        <v>227</v>
      </c>
      <c r="C115" s="88">
        <v>500</v>
      </c>
      <c r="D115" s="88">
        <v>115</v>
      </c>
    </row>
    <row r="116" spans="1:4">
      <c r="A116" s="97" t="s">
        <v>228</v>
      </c>
      <c r="B116" s="88" t="s">
        <v>229</v>
      </c>
      <c r="C116" s="88">
        <v>550</v>
      </c>
      <c r="D116" s="88">
        <v>1008</v>
      </c>
    </row>
    <row r="117" spans="1:4">
      <c r="A117" s="97" t="s">
        <v>230</v>
      </c>
      <c r="B117" s="88" t="s">
        <v>231</v>
      </c>
      <c r="C117" s="88">
        <v>90</v>
      </c>
      <c r="D117" s="88">
        <v>0</v>
      </c>
    </row>
    <row r="118" spans="1:4">
      <c r="A118" s="97" t="s">
        <v>232</v>
      </c>
      <c r="B118" s="88" t="s">
        <v>233</v>
      </c>
      <c r="C118" s="88">
        <v>300</v>
      </c>
      <c r="D118" s="88">
        <v>23</v>
      </c>
    </row>
    <row r="119" spans="1:4">
      <c r="A119" s="97" t="s">
        <v>234</v>
      </c>
      <c r="B119" s="88" t="s">
        <v>235</v>
      </c>
      <c r="C119" s="88">
        <v>830</v>
      </c>
      <c r="D119" s="88">
        <v>1150</v>
      </c>
    </row>
    <row r="120" spans="1:4">
      <c r="A120" s="97" t="s">
        <v>236</v>
      </c>
      <c r="B120" s="88" t="s">
        <v>237</v>
      </c>
      <c r="C120" s="88">
        <v>3215</v>
      </c>
      <c r="D120" s="88">
        <v>1099</v>
      </c>
    </row>
    <row r="121" spans="1:4">
      <c r="A121" s="97" t="s">
        <v>238</v>
      </c>
      <c r="B121" s="88" t="s">
        <v>239</v>
      </c>
      <c r="C121" s="88">
        <v>406</v>
      </c>
      <c r="D121" s="88">
        <v>605</v>
      </c>
    </row>
    <row r="122" spans="1:4">
      <c r="A122" s="97" t="s">
        <v>240</v>
      </c>
      <c r="B122" s="88" t="s">
        <v>241</v>
      </c>
      <c r="C122" s="88">
        <v>74</v>
      </c>
      <c r="D122" s="88">
        <v>90</v>
      </c>
    </row>
    <row r="123" spans="1:4">
      <c r="A123" s="97" t="s">
        <v>242</v>
      </c>
      <c r="B123" s="88" t="s">
        <v>243</v>
      </c>
      <c r="C123" s="88">
        <v>24000</v>
      </c>
      <c r="D123" s="88">
        <v>6712</v>
      </c>
    </row>
    <row r="124" spans="1:4">
      <c r="A124" s="97" t="s">
        <v>305</v>
      </c>
      <c r="B124" s="88" t="s">
        <v>306</v>
      </c>
      <c r="C124" s="88">
        <v>940</v>
      </c>
      <c r="D124" s="88">
        <v>606</v>
      </c>
    </row>
    <row r="125" spans="1:4">
      <c r="A125" s="97" t="s">
        <v>394</v>
      </c>
      <c r="B125" s="88" t="s">
        <v>395</v>
      </c>
      <c r="C125" s="88">
        <v>250</v>
      </c>
      <c r="D125" s="88">
        <v>43</v>
      </c>
    </row>
    <row r="126" spans="1:4">
      <c r="A126" s="97" t="s">
        <v>396</v>
      </c>
      <c r="B126" s="88" t="s">
        <v>397</v>
      </c>
      <c r="C126" s="88">
        <v>360</v>
      </c>
      <c r="D126" s="88">
        <v>386</v>
      </c>
    </row>
    <row r="127" spans="1:4">
      <c r="A127" s="97" t="s">
        <v>398</v>
      </c>
      <c r="B127" s="88" t="s">
        <v>399</v>
      </c>
      <c r="C127" s="88">
        <v>550</v>
      </c>
      <c r="D127" s="88">
        <v>470</v>
      </c>
    </row>
    <row r="128" spans="1:4">
      <c r="A128" s="97" t="s">
        <v>400</v>
      </c>
      <c r="B128" s="88" t="s">
        <v>401</v>
      </c>
      <c r="C128" s="88">
        <v>800</v>
      </c>
      <c r="D128" s="88">
        <v>560</v>
      </c>
    </row>
    <row r="129" spans="1:4">
      <c r="A129" s="97" t="s">
        <v>402</v>
      </c>
      <c r="B129" s="88" t="s">
        <v>403</v>
      </c>
      <c r="C129" s="88">
        <v>500</v>
      </c>
      <c r="D129" s="88">
        <v>237</v>
      </c>
    </row>
    <row r="130" spans="1:4">
      <c r="A130" s="97" t="s">
        <v>404</v>
      </c>
      <c r="B130" s="88" t="s">
        <v>405</v>
      </c>
      <c r="C130" s="88">
        <v>4</v>
      </c>
      <c r="D130" s="88">
        <v>0</v>
      </c>
    </row>
    <row r="131" spans="1:4">
      <c r="A131" s="97" t="s">
        <v>406</v>
      </c>
      <c r="B131" s="88" t="s">
        <v>407</v>
      </c>
      <c r="C131" s="88">
        <v>50</v>
      </c>
      <c r="D131" s="88">
        <v>251</v>
      </c>
    </row>
    <row r="132" spans="1:4">
      <c r="A132" s="97" t="s">
        <v>408</v>
      </c>
      <c r="B132" s="88" t="s">
        <v>409</v>
      </c>
      <c r="C132" s="88">
        <v>10</v>
      </c>
      <c r="D132" s="88">
        <v>303</v>
      </c>
    </row>
    <row r="133" spans="1:4">
      <c r="A133" s="97" t="s">
        <v>412</v>
      </c>
      <c r="B133" s="88" t="s">
        <v>413</v>
      </c>
      <c r="C133" s="88">
        <v>30</v>
      </c>
      <c r="D133" s="88">
        <v>1</v>
      </c>
    </row>
    <row r="134" spans="1:4">
      <c r="A134" s="97" t="s">
        <v>414</v>
      </c>
      <c r="B134" s="88" t="s">
        <v>415</v>
      </c>
      <c r="C134" s="88">
        <v>50</v>
      </c>
      <c r="D134" s="88">
        <v>20</v>
      </c>
    </row>
    <row r="135" spans="1:4">
      <c r="A135" s="97" t="s">
        <v>416</v>
      </c>
      <c r="B135" s="88" t="s">
        <v>417</v>
      </c>
      <c r="C135" s="88">
        <v>50</v>
      </c>
      <c r="D135" s="88">
        <v>20</v>
      </c>
    </row>
    <row r="136" spans="1:4">
      <c r="A136" s="97" t="s">
        <v>418</v>
      </c>
      <c r="B136" s="88" t="s">
        <v>419</v>
      </c>
      <c r="C136" s="88">
        <v>3</v>
      </c>
      <c r="D136" s="88">
        <v>0</v>
      </c>
    </row>
    <row r="137" spans="1:4">
      <c r="A137" s="97" t="s">
        <v>420</v>
      </c>
      <c r="B137" s="88" t="s">
        <v>421</v>
      </c>
      <c r="C137" s="88">
        <v>50</v>
      </c>
      <c r="D137" s="88">
        <v>229</v>
      </c>
    </row>
    <row r="138" spans="1:4">
      <c r="A138" s="97" t="s">
        <v>422</v>
      </c>
      <c r="B138" s="88" t="s">
        <v>423</v>
      </c>
      <c r="C138" s="88">
        <v>50</v>
      </c>
      <c r="D138" s="88">
        <v>250</v>
      </c>
    </row>
    <row r="139" spans="1:4">
      <c r="A139" s="97" t="s">
        <v>424</v>
      </c>
      <c r="B139" s="88" t="s">
        <v>425</v>
      </c>
      <c r="C139" s="88">
        <v>1</v>
      </c>
      <c r="D139" s="88">
        <v>0</v>
      </c>
    </row>
    <row r="140" spans="1:4">
      <c r="A140" s="97" t="s">
        <v>426</v>
      </c>
      <c r="B140" s="88" t="s">
        <v>427</v>
      </c>
      <c r="C140" s="88">
        <v>50</v>
      </c>
      <c r="D140" s="88">
        <v>245</v>
      </c>
    </row>
    <row r="141" spans="1:4">
      <c r="A141" s="97" t="s">
        <v>428</v>
      </c>
      <c r="B141" s="88" t="s">
        <v>429</v>
      </c>
      <c r="C141" s="88">
        <v>20</v>
      </c>
      <c r="D141" s="88">
        <v>29</v>
      </c>
    </row>
    <row r="142" spans="1:4">
      <c r="A142" s="97" t="s">
        <v>430</v>
      </c>
      <c r="B142" s="88" t="s">
        <v>431</v>
      </c>
      <c r="C142" s="88">
        <v>20</v>
      </c>
      <c r="D142" s="88">
        <v>7</v>
      </c>
    </row>
    <row r="143" spans="1:4">
      <c r="A143" s="97" t="s">
        <v>432</v>
      </c>
      <c r="B143" s="88" t="s">
        <v>433</v>
      </c>
      <c r="C143" s="88">
        <v>50</v>
      </c>
      <c r="D143" s="88">
        <v>4</v>
      </c>
    </row>
    <row r="144" spans="1:4">
      <c r="A144" s="97" t="s">
        <v>434</v>
      </c>
      <c r="B144" s="88" t="s">
        <v>435</v>
      </c>
      <c r="C144" s="88">
        <v>50</v>
      </c>
      <c r="D144" s="88">
        <v>245</v>
      </c>
    </row>
    <row r="145" spans="1:4">
      <c r="A145" s="97" t="s">
        <v>436</v>
      </c>
      <c r="B145" s="88" t="s">
        <v>437</v>
      </c>
      <c r="C145" s="88">
        <v>20</v>
      </c>
      <c r="D145" s="88">
        <v>19</v>
      </c>
    </row>
    <row r="146" spans="1:4">
      <c r="A146" s="97" t="s">
        <v>438</v>
      </c>
      <c r="B146" s="88" t="s">
        <v>439</v>
      </c>
      <c r="C146" s="88">
        <v>2</v>
      </c>
      <c r="D146" s="88">
        <v>1</v>
      </c>
    </row>
    <row r="147" spans="1:4">
      <c r="A147" s="97" t="s">
        <v>440</v>
      </c>
      <c r="B147" s="88" t="s">
        <v>441</v>
      </c>
      <c r="C147" s="88">
        <v>50</v>
      </c>
      <c r="D147" s="88">
        <v>8</v>
      </c>
    </row>
    <row r="148" spans="1:4">
      <c r="A148" s="97" t="s">
        <v>442</v>
      </c>
      <c r="B148" s="88" t="s">
        <v>443</v>
      </c>
      <c r="C148" s="88">
        <v>50</v>
      </c>
      <c r="D148" s="88">
        <v>421</v>
      </c>
    </row>
    <row r="149" spans="1:4">
      <c r="A149" s="97" t="s">
        <v>444</v>
      </c>
      <c r="B149" s="88" t="s">
        <v>445</v>
      </c>
      <c r="C149" s="88">
        <v>20</v>
      </c>
      <c r="D149" s="88">
        <v>5</v>
      </c>
    </row>
    <row r="150" spans="1:4">
      <c r="A150" s="97" t="s">
        <v>446</v>
      </c>
      <c r="B150" s="88" t="s">
        <v>447</v>
      </c>
      <c r="C150" s="88">
        <v>50</v>
      </c>
      <c r="D150" s="88">
        <v>20</v>
      </c>
    </row>
    <row r="151" spans="1:4">
      <c r="A151" s="97" t="s">
        <v>448</v>
      </c>
      <c r="B151" s="88" t="s">
        <v>449</v>
      </c>
      <c r="C151" s="88">
        <v>50</v>
      </c>
      <c r="D151" s="88">
        <v>24</v>
      </c>
    </row>
    <row r="152" spans="1:4">
      <c r="A152" s="97" t="s">
        <v>450</v>
      </c>
      <c r="B152" s="88" t="s">
        <v>451</v>
      </c>
      <c r="C152" s="88">
        <v>50</v>
      </c>
      <c r="D152" s="88">
        <v>11</v>
      </c>
    </row>
    <row r="153" spans="1:4">
      <c r="A153" s="97" t="s">
        <v>452</v>
      </c>
      <c r="B153" s="88" t="s">
        <v>453</v>
      </c>
      <c r="C153" s="88">
        <v>50</v>
      </c>
      <c r="D153" s="88">
        <v>11</v>
      </c>
    </row>
    <row r="154" spans="1:4">
      <c r="A154" s="97" t="s">
        <v>410</v>
      </c>
      <c r="B154" s="88" t="s">
        <v>411</v>
      </c>
      <c r="C154" s="88">
        <v>101</v>
      </c>
      <c r="D154" s="88">
        <v>20</v>
      </c>
    </row>
    <row r="155" spans="1:4">
      <c r="A155" s="97" t="s">
        <v>454</v>
      </c>
      <c r="B155" s="88" t="s">
        <v>455</v>
      </c>
      <c r="C155" s="88">
        <v>10</v>
      </c>
      <c r="D155" s="88">
        <v>7</v>
      </c>
    </row>
    <row r="156" spans="1:4">
      <c r="A156" s="97" t="s">
        <v>456</v>
      </c>
      <c r="B156" s="88" t="s">
        <v>457</v>
      </c>
      <c r="C156" s="88">
        <v>5</v>
      </c>
      <c r="D156" s="88">
        <v>2</v>
      </c>
    </row>
    <row r="157" spans="1:4">
      <c r="A157" s="97" t="s">
        <v>458</v>
      </c>
      <c r="B157" s="88" t="s">
        <v>459</v>
      </c>
      <c r="C157" s="88">
        <v>5</v>
      </c>
      <c r="D157" s="88">
        <v>2</v>
      </c>
    </row>
    <row r="158" spans="1:4">
      <c r="A158" s="97" t="s">
        <v>460</v>
      </c>
      <c r="B158" s="88" t="s">
        <v>461</v>
      </c>
      <c r="C158" s="88">
        <v>200</v>
      </c>
      <c r="D158" s="88">
        <v>296</v>
      </c>
    </row>
    <row r="159" spans="1:4">
      <c r="A159" s="97" t="s">
        <v>462</v>
      </c>
      <c r="B159" s="88" t="s">
        <v>463</v>
      </c>
      <c r="C159" s="88">
        <v>50</v>
      </c>
      <c r="D159" s="88">
        <v>128</v>
      </c>
    </row>
    <row r="160" spans="1:4">
      <c r="A160" s="97" t="s">
        <v>464</v>
      </c>
      <c r="B160" s="88" t="s">
        <v>465</v>
      </c>
      <c r="C160" s="88">
        <v>20</v>
      </c>
      <c r="D160" s="88">
        <v>18</v>
      </c>
    </row>
    <row r="161" spans="1:4">
      <c r="A161" s="97" t="s">
        <v>466</v>
      </c>
      <c r="B161" s="88" t="s">
        <v>467</v>
      </c>
      <c r="C161" s="88">
        <v>1</v>
      </c>
      <c r="D161" s="88">
        <v>2</v>
      </c>
    </row>
    <row r="162" spans="1:4">
      <c r="A162" s="97" t="s">
        <v>468</v>
      </c>
      <c r="B162" s="88" t="s">
        <v>469</v>
      </c>
      <c r="C162" s="88">
        <v>1</v>
      </c>
      <c r="D162" s="88">
        <v>1</v>
      </c>
    </row>
    <row r="163" spans="1:4">
      <c r="A163" s="97" t="s">
        <v>470</v>
      </c>
      <c r="B163" s="88" t="s">
        <v>471</v>
      </c>
      <c r="C163" s="88">
        <v>10</v>
      </c>
      <c r="D163" s="88">
        <v>29</v>
      </c>
    </row>
    <row r="164" spans="1:4">
      <c r="A164" s="97" t="s">
        <v>472</v>
      </c>
      <c r="B164" s="88" t="s">
        <v>473</v>
      </c>
      <c r="C164" s="88">
        <v>10</v>
      </c>
      <c r="D164" s="88">
        <v>24</v>
      </c>
    </row>
    <row r="165" spans="1:4">
      <c r="A165" s="97" t="s">
        <v>474</v>
      </c>
      <c r="B165" s="88" t="s">
        <v>475</v>
      </c>
      <c r="C165" s="88">
        <v>1</v>
      </c>
      <c r="D165" s="88">
        <v>4</v>
      </c>
    </row>
    <row r="166" spans="1:4">
      <c r="A166" s="97" t="s">
        <v>476</v>
      </c>
      <c r="B166" s="88" t="s">
        <v>477</v>
      </c>
      <c r="C166" s="88">
        <v>50</v>
      </c>
      <c r="D166" s="88">
        <v>308</v>
      </c>
    </row>
    <row r="167" spans="1:4">
      <c r="A167" s="97" t="s">
        <v>478</v>
      </c>
      <c r="B167" s="88" t="s">
        <v>479</v>
      </c>
      <c r="C167" s="88">
        <v>50</v>
      </c>
      <c r="D167" s="88">
        <v>27</v>
      </c>
    </row>
    <row r="168" spans="1:4">
      <c r="A168" s="97" t="s">
        <v>480</v>
      </c>
      <c r="B168" s="88" t="s">
        <v>481</v>
      </c>
      <c r="C168" s="88">
        <v>50</v>
      </c>
      <c r="D168" s="88">
        <v>27</v>
      </c>
    </row>
    <row r="169" spans="1:4">
      <c r="A169" s="97" t="s">
        <v>482</v>
      </c>
      <c r="B169" s="88" t="s">
        <v>483</v>
      </c>
      <c r="C169" s="88">
        <v>50</v>
      </c>
      <c r="D169" s="88">
        <v>27</v>
      </c>
    </row>
    <row r="170" spans="1:4">
      <c r="A170" s="97" t="s">
        <v>530</v>
      </c>
      <c r="B170" s="88" t="s">
        <v>531</v>
      </c>
      <c r="C170" s="88">
        <v>10</v>
      </c>
      <c r="D170" s="88">
        <v>0</v>
      </c>
    </row>
    <row r="171" spans="1:4">
      <c r="A171" s="97" t="s">
        <v>484</v>
      </c>
      <c r="B171" s="88" t="s">
        <v>485</v>
      </c>
      <c r="C171" s="88">
        <v>50</v>
      </c>
      <c r="D171" s="88">
        <v>0</v>
      </c>
    </row>
    <row r="172" spans="1:4">
      <c r="A172" s="97" t="s">
        <v>486</v>
      </c>
      <c r="B172" s="88" t="s">
        <v>487</v>
      </c>
      <c r="C172" s="88">
        <v>1</v>
      </c>
      <c r="D172" s="88">
        <v>0</v>
      </c>
    </row>
    <row r="173" spans="1:4">
      <c r="A173" s="97" t="s">
        <v>488</v>
      </c>
      <c r="B173" s="88" t="s">
        <v>489</v>
      </c>
      <c r="C173" s="88">
        <v>3</v>
      </c>
      <c r="D173" s="88">
        <v>0</v>
      </c>
    </row>
    <row r="174" spans="1:4">
      <c r="A174" s="97" t="s">
        <v>490</v>
      </c>
      <c r="B174" s="88" t="s">
        <v>491</v>
      </c>
      <c r="C174" s="88">
        <v>1</v>
      </c>
      <c r="D174" s="88">
        <v>0</v>
      </c>
    </row>
    <row r="175" spans="1:4">
      <c r="A175" s="97" t="s">
        <v>492</v>
      </c>
      <c r="B175" s="88" t="s">
        <v>493</v>
      </c>
      <c r="C175" s="88">
        <v>1</v>
      </c>
      <c r="D175" s="88">
        <v>0</v>
      </c>
    </row>
    <row r="176" spans="1:4">
      <c r="A176" s="97" t="s">
        <v>494</v>
      </c>
      <c r="B176" s="88" t="s">
        <v>495</v>
      </c>
      <c r="C176" s="88">
        <v>1</v>
      </c>
      <c r="D176" s="88">
        <v>0</v>
      </c>
    </row>
    <row r="177" spans="1:4">
      <c r="A177" s="97" t="s">
        <v>496</v>
      </c>
      <c r="B177" s="88" t="s">
        <v>497</v>
      </c>
      <c r="C177" s="88">
        <v>3</v>
      </c>
      <c r="D177" s="88">
        <v>0</v>
      </c>
    </row>
    <row r="178" spans="1:4">
      <c r="A178" s="97" t="s">
        <v>498</v>
      </c>
      <c r="B178" s="88" t="s">
        <v>499</v>
      </c>
      <c r="C178" s="88">
        <v>1</v>
      </c>
      <c r="D178" s="88">
        <v>0</v>
      </c>
    </row>
    <row r="179" spans="1:4">
      <c r="A179" s="97" t="s">
        <v>500</v>
      </c>
      <c r="B179" s="88" t="s">
        <v>501</v>
      </c>
      <c r="C179" s="88">
        <v>2</v>
      </c>
      <c r="D179" s="88">
        <v>0</v>
      </c>
    </row>
    <row r="180" spans="1:4">
      <c r="A180" s="97" t="s">
        <v>502</v>
      </c>
      <c r="B180" s="88" t="s">
        <v>503</v>
      </c>
      <c r="C180" s="88">
        <v>30</v>
      </c>
      <c r="D180" s="88">
        <v>0</v>
      </c>
    </row>
    <row r="181" spans="1:4">
      <c r="A181" s="97" t="s">
        <v>504</v>
      </c>
      <c r="B181" s="88" t="s">
        <v>505</v>
      </c>
      <c r="C181" s="88">
        <v>20</v>
      </c>
      <c r="D181" s="88">
        <v>64</v>
      </c>
    </row>
    <row r="182" spans="1:4">
      <c r="A182" s="97" t="s">
        <v>506</v>
      </c>
      <c r="B182" s="88" t="s">
        <v>507</v>
      </c>
      <c r="C182" s="88">
        <v>50</v>
      </c>
      <c r="D182" s="88">
        <v>326</v>
      </c>
    </row>
    <row r="183" spans="1:4">
      <c r="A183" s="97" t="s">
        <v>508</v>
      </c>
      <c r="B183" s="88" t="s">
        <v>509</v>
      </c>
      <c r="C183" s="88">
        <v>11</v>
      </c>
      <c r="D183" s="88">
        <v>282</v>
      </c>
    </row>
    <row r="184" spans="1:4">
      <c r="A184" s="97" t="s">
        <v>510</v>
      </c>
      <c r="B184" s="88" t="s">
        <v>511</v>
      </c>
      <c r="C184" s="88">
        <v>250</v>
      </c>
      <c r="D184" s="88">
        <v>0</v>
      </c>
    </row>
    <row r="185" spans="1:4">
      <c r="A185" s="97" t="s">
        <v>512</v>
      </c>
      <c r="B185" s="88" t="s">
        <v>513</v>
      </c>
      <c r="C185" s="88">
        <v>50</v>
      </c>
      <c r="D185" s="88">
        <v>134</v>
      </c>
    </row>
    <row r="186" spans="1:4">
      <c r="A186" s="97" t="s">
        <v>514</v>
      </c>
      <c r="B186" s="88" t="s">
        <v>515</v>
      </c>
      <c r="C186" s="88">
        <v>50</v>
      </c>
      <c r="D186" s="88">
        <v>234</v>
      </c>
    </row>
    <row r="187" spans="1:4">
      <c r="A187" s="97" t="s">
        <v>516</v>
      </c>
      <c r="B187" s="88" t="s">
        <v>517</v>
      </c>
      <c r="C187" s="88">
        <v>50</v>
      </c>
      <c r="D187" s="88">
        <v>0</v>
      </c>
    </row>
    <row r="188" spans="1:4">
      <c r="A188" s="97" t="s">
        <v>518</v>
      </c>
      <c r="B188" s="88" t="s">
        <v>519</v>
      </c>
      <c r="C188" s="88">
        <v>50</v>
      </c>
      <c r="D188" s="88">
        <v>24</v>
      </c>
    </row>
    <row r="189" spans="1:4">
      <c r="A189" s="97" t="s">
        <v>520</v>
      </c>
      <c r="B189" s="88" t="s">
        <v>521</v>
      </c>
      <c r="C189" s="88">
        <v>50</v>
      </c>
      <c r="D189" s="88">
        <v>0</v>
      </c>
    </row>
    <row r="190" spans="1:4">
      <c r="A190" s="97" t="s">
        <v>522</v>
      </c>
      <c r="B190" s="88" t="s">
        <v>523</v>
      </c>
      <c r="C190" s="88">
        <v>5</v>
      </c>
      <c r="D190" s="88">
        <v>0</v>
      </c>
    </row>
    <row r="191" spans="1:4">
      <c r="A191" s="97" t="s">
        <v>524</v>
      </c>
      <c r="B191" s="88" t="s">
        <v>525</v>
      </c>
      <c r="C191" s="88">
        <v>20</v>
      </c>
      <c r="D191" s="88">
        <v>17</v>
      </c>
    </row>
    <row r="192" spans="1:4">
      <c r="A192" s="97" t="s">
        <v>526</v>
      </c>
      <c r="B192" s="88" t="s">
        <v>527</v>
      </c>
      <c r="C192" s="88">
        <v>20</v>
      </c>
      <c r="D192" s="88">
        <v>17</v>
      </c>
    </row>
    <row r="193" spans="1:4">
      <c r="A193" s="97" t="s">
        <v>532</v>
      </c>
      <c r="B193" s="88" t="s">
        <v>533</v>
      </c>
      <c r="C193" s="88">
        <v>5</v>
      </c>
      <c r="D193" s="88">
        <v>0</v>
      </c>
    </row>
    <row r="194" spans="1:4">
      <c r="A194" s="97" t="s">
        <v>534</v>
      </c>
      <c r="B194" s="88" t="s">
        <v>535</v>
      </c>
      <c r="C194" s="88">
        <v>15</v>
      </c>
      <c r="D194" s="88">
        <v>19</v>
      </c>
    </row>
    <row r="195" spans="1:4">
      <c r="A195" s="97" t="s">
        <v>536</v>
      </c>
      <c r="B195" s="88" t="s">
        <v>537</v>
      </c>
      <c r="C195" s="88">
        <v>15</v>
      </c>
      <c r="D195" s="88">
        <v>19</v>
      </c>
    </row>
    <row r="196" spans="1:4">
      <c r="A196" s="97" t="s">
        <v>538</v>
      </c>
      <c r="B196" s="88" t="s">
        <v>539</v>
      </c>
      <c r="C196" s="88">
        <v>2</v>
      </c>
      <c r="D196" s="88">
        <v>0</v>
      </c>
    </row>
    <row r="197" spans="1:4">
      <c r="A197" s="97" t="s">
        <v>540</v>
      </c>
      <c r="B197" s="88" t="s">
        <v>541</v>
      </c>
      <c r="C197" s="88">
        <v>2</v>
      </c>
      <c r="D197" s="88">
        <v>0</v>
      </c>
    </row>
    <row r="198" spans="1:4">
      <c r="A198" s="97" t="s">
        <v>542</v>
      </c>
      <c r="B198" s="88" t="s">
        <v>543</v>
      </c>
      <c r="C198" s="88">
        <v>15</v>
      </c>
      <c r="D198" s="88">
        <v>20</v>
      </c>
    </row>
    <row r="199" spans="1:4">
      <c r="A199" s="97" t="s">
        <v>544</v>
      </c>
      <c r="B199" s="88" t="s">
        <v>545</v>
      </c>
      <c r="C199" s="88">
        <v>15</v>
      </c>
      <c r="D199" s="88">
        <v>20</v>
      </c>
    </row>
    <row r="200" spans="1:4">
      <c r="A200" s="97" t="s">
        <v>546</v>
      </c>
      <c r="B200" s="88" t="s">
        <v>547</v>
      </c>
      <c r="C200" s="88">
        <v>1</v>
      </c>
      <c r="D200" s="88">
        <v>5</v>
      </c>
    </row>
    <row r="201" spans="1:4">
      <c r="A201" s="97" t="s">
        <v>548</v>
      </c>
      <c r="B201" s="88" t="s">
        <v>549</v>
      </c>
      <c r="C201" s="88">
        <v>20</v>
      </c>
      <c r="D201" s="88">
        <v>24</v>
      </c>
    </row>
    <row r="202" spans="1:4">
      <c r="A202" s="97" t="s">
        <v>550</v>
      </c>
      <c r="B202" s="88" t="s">
        <v>551</v>
      </c>
      <c r="C202" s="88">
        <v>2</v>
      </c>
      <c r="D202" s="88">
        <v>0</v>
      </c>
    </row>
    <row r="203" spans="1:4">
      <c r="A203" s="97" t="s">
        <v>552</v>
      </c>
      <c r="B203" s="88" t="s">
        <v>553</v>
      </c>
      <c r="C203" s="88">
        <v>2</v>
      </c>
      <c r="D203" s="88">
        <v>2</v>
      </c>
    </row>
    <row r="204" spans="1:4">
      <c r="A204" s="97" t="s">
        <v>554</v>
      </c>
      <c r="B204" s="88" t="s">
        <v>555</v>
      </c>
      <c r="C204" s="88">
        <v>5</v>
      </c>
      <c r="D204" s="88">
        <v>2</v>
      </c>
    </row>
    <row r="205" spans="1:4">
      <c r="A205" s="97" t="s">
        <v>556</v>
      </c>
      <c r="B205" s="88" t="s">
        <v>557</v>
      </c>
      <c r="C205" s="88">
        <v>5</v>
      </c>
      <c r="D205" s="88">
        <v>0</v>
      </c>
    </row>
    <row r="206" spans="1:4">
      <c r="A206" s="97" t="s">
        <v>558</v>
      </c>
      <c r="B206" s="88" t="s">
        <v>559</v>
      </c>
      <c r="C206" s="88">
        <v>15</v>
      </c>
      <c r="D206" s="88">
        <v>43</v>
      </c>
    </row>
    <row r="207" spans="1:4">
      <c r="A207" s="97" t="s">
        <v>560</v>
      </c>
      <c r="B207" s="88" t="s">
        <v>561</v>
      </c>
      <c r="C207" s="88">
        <v>2</v>
      </c>
      <c r="D207" s="88">
        <v>0</v>
      </c>
    </row>
    <row r="208" spans="1:4">
      <c r="A208" s="97" t="s">
        <v>562</v>
      </c>
      <c r="B208" s="88" t="s">
        <v>563</v>
      </c>
      <c r="C208" s="88">
        <v>20</v>
      </c>
      <c r="D208" s="88">
        <v>16</v>
      </c>
    </row>
    <row r="209" spans="1:4">
      <c r="A209" s="97" t="s">
        <v>564</v>
      </c>
      <c r="B209" s="88" t="s">
        <v>565</v>
      </c>
      <c r="C209" s="88">
        <v>10</v>
      </c>
      <c r="D209" s="88">
        <v>4</v>
      </c>
    </row>
    <row r="210" spans="1:4">
      <c r="A210" s="97" t="s">
        <v>566</v>
      </c>
      <c r="B210" s="88" t="s">
        <v>567</v>
      </c>
      <c r="C210" s="88">
        <v>15</v>
      </c>
      <c r="D210" s="88">
        <v>2</v>
      </c>
    </row>
    <row r="211" spans="1:4">
      <c r="A211" s="97" t="s">
        <v>568</v>
      </c>
      <c r="B211" s="88" t="s">
        <v>569</v>
      </c>
      <c r="C211" s="88">
        <v>10</v>
      </c>
      <c r="D211" s="88">
        <v>7</v>
      </c>
    </row>
    <row r="212" spans="1:4">
      <c r="A212" s="97" t="s">
        <v>570</v>
      </c>
      <c r="B212" s="88" t="s">
        <v>571</v>
      </c>
      <c r="C212" s="88">
        <v>15</v>
      </c>
      <c r="D212" s="88">
        <v>0</v>
      </c>
    </row>
    <row r="213" spans="1:4">
      <c r="A213" s="97" t="s">
        <v>572</v>
      </c>
      <c r="B213" s="88" t="s">
        <v>573</v>
      </c>
      <c r="C213" s="88">
        <v>1</v>
      </c>
      <c r="D213" s="88">
        <v>0</v>
      </c>
    </row>
    <row r="214" spans="1:4">
      <c r="A214" s="97" t="s">
        <v>574</v>
      </c>
      <c r="B214" s="88" t="s">
        <v>575</v>
      </c>
      <c r="C214" s="88">
        <v>1</v>
      </c>
      <c r="D214" s="88">
        <v>4</v>
      </c>
    </row>
    <row r="215" spans="1:4">
      <c r="A215" s="97" t="s">
        <v>576</v>
      </c>
      <c r="B215" s="88" t="s">
        <v>577</v>
      </c>
      <c r="C215" s="88">
        <v>2</v>
      </c>
      <c r="D215" s="88">
        <v>9</v>
      </c>
    </row>
    <row r="216" spans="1:4">
      <c r="A216" s="97" t="s">
        <v>578</v>
      </c>
      <c r="B216" s="88" t="s">
        <v>579</v>
      </c>
      <c r="C216" s="88">
        <v>5</v>
      </c>
      <c r="D216" s="88">
        <v>0</v>
      </c>
    </row>
    <row r="217" spans="1:4">
      <c r="A217" s="97" t="s">
        <v>580</v>
      </c>
      <c r="B217" s="88" t="s">
        <v>581</v>
      </c>
      <c r="C217" s="88">
        <v>2</v>
      </c>
      <c r="D217" s="88">
        <v>3</v>
      </c>
    </row>
    <row r="218" spans="1:4">
      <c r="A218" s="97" t="s">
        <v>582</v>
      </c>
      <c r="B218" s="88" t="s">
        <v>583</v>
      </c>
      <c r="C218" s="88">
        <v>1</v>
      </c>
      <c r="D218" s="88">
        <v>3</v>
      </c>
    </row>
    <row r="219" spans="1:4">
      <c r="A219" s="97" t="s">
        <v>584</v>
      </c>
      <c r="B219" s="88" t="s">
        <v>585</v>
      </c>
      <c r="C219" s="88">
        <v>3</v>
      </c>
      <c r="D219" s="88">
        <v>3</v>
      </c>
    </row>
    <row r="220" spans="1:4">
      <c r="A220" s="97" t="s">
        <v>586</v>
      </c>
      <c r="B220" s="88" t="s">
        <v>587</v>
      </c>
      <c r="C220" s="88">
        <v>2</v>
      </c>
      <c r="D220" s="88">
        <v>0</v>
      </c>
    </row>
    <row r="221" spans="1:4">
      <c r="A221" s="97" t="s">
        <v>594</v>
      </c>
      <c r="B221" s="88" t="s">
        <v>595</v>
      </c>
      <c r="C221" s="88">
        <v>1</v>
      </c>
      <c r="D221" s="88">
        <v>4</v>
      </c>
    </row>
    <row r="222" spans="1:4">
      <c r="A222" s="97" t="s">
        <v>588</v>
      </c>
      <c r="B222" s="88" t="s">
        <v>589</v>
      </c>
      <c r="C222" s="88">
        <v>5</v>
      </c>
      <c r="D222" s="88">
        <v>0</v>
      </c>
    </row>
    <row r="223" spans="1:4">
      <c r="A223" s="97" t="s">
        <v>590</v>
      </c>
      <c r="B223" s="88" t="s">
        <v>591</v>
      </c>
      <c r="C223" s="88">
        <v>2</v>
      </c>
      <c r="D223" s="88">
        <v>0</v>
      </c>
    </row>
    <row r="224" spans="1:4">
      <c r="A224" s="97" t="s">
        <v>592</v>
      </c>
      <c r="B224" s="88" t="s">
        <v>593</v>
      </c>
      <c r="C224" s="88">
        <v>5</v>
      </c>
      <c r="D224" s="88">
        <v>0</v>
      </c>
    </row>
    <row r="225" spans="1:4">
      <c r="A225" s="97" t="s">
        <v>596</v>
      </c>
      <c r="B225" s="88" t="s">
        <v>597</v>
      </c>
      <c r="C225" s="88">
        <v>2</v>
      </c>
      <c r="D225" s="88">
        <v>20</v>
      </c>
    </row>
    <row r="226" spans="1:4">
      <c r="A226" s="97" t="s">
        <v>598</v>
      </c>
      <c r="B226" s="88" t="s">
        <v>599</v>
      </c>
      <c r="C226" s="88">
        <v>20</v>
      </c>
      <c r="D226" s="88">
        <v>30</v>
      </c>
    </row>
    <row r="227" spans="1:4">
      <c r="A227" s="97" t="s">
        <v>600</v>
      </c>
      <c r="B227" s="88" t="s">
        <v>601</v>
      </c>
      <c r="C227" s="88">
        <v>2</v>
      </c>
      <c r="D227" s="88">
        <v>0</v>
      </c>
    </row>
    <row r="228" spans="1:4">
      <c r="A228" s="97" t="s">
        <v>602</v>
      </c>
      <c r="B228" s="88" t="s">
        <v>603</v>
      </c>
      <c r="C228" s="88">
        <v>15</v>
      </c>
      <c r="D228" s="88">
        <v>91</v>
      </c>
    </row>
    <row r="229" spans="1:4">
      <c r="A229" s="97" t="s">
        <v>604</v>
      </c>
      <c r="B229" s="88" t="s">
        <v>605</v>
      </c>
      <c r="C229" s="88">
        <v>28</v>
      </c>
      <c r="D229" s="88">
        <v>63</v>
      </c>
    </row>
    <row r="230" spans="1:4">
      <c r="A230" s="97" t="s">
        <v>606</v>
      </c>
      <c r="B230" s="88" t="s">
        <v>607</v>
      </c>
      <c r="C230" s="88">
        <v>2</v>
      </c>
      <c r="D230" s="88">
        <v>12</v>
      </c>
    </row>
    <row r="231" spans="1:4">
      <c r="A231" s="97" t="s">
        <v>608</v>
      </c>
      <c r="B231" s="88" t="s">
        <v>609</v>
      </c>
      <c r="C231" s="88">
        <v>2</v>
      </c>
      <c r="D231" s="88">
        <v>0</v>
      </c>
    </row>
    <row r="232" spans="1:4">
      <c r="A232" s="97" t="s">
        <v>610</v>
      </c>
      <c r="B232" s="88" t="s">
        <v>611</v>
      </c>
      <c r="C232" s="88">
        <v>5</v>
      </c>
      <c r="D232" s="88">
        <v>0</v>
      </c>
    </row>
    <row r="233" spans="1:4">
      <c r="A233" s="97" t="s">
        <v>612</v>
      </c>
      <c r="B233" s="88" t="s">
        <v>613</v>
      </c>
      <c r="C233" s="88">
        <v>5</v>
      </c>
      <c r="D233" s="88">
        <v>0</v>
      </c>
    </row>
    <row r="234" spans="1:4">
      <c r="A234" s="97" t="s">
        <v>614</v>
      </c>
      <c r="B234" s="88" t="s">
        <v>615</v>
      </c>
      <c r="C234" s="88">
        <v>5</v>
      </c>
      <c r="D234" s="88">
        <v>0</v>
      </c>
    </row>
    <row r="235" spans="1:4">
      <c r="A235" s="97" t="s">
        <v>616</v>
      </c>
      <c r="B235" s="88" t="s">
        <v>617</v>
      </c>
      <c r="C235" s="88">
        <v>20</v>
      </c>
      <c r="D235" s="88">
        <v>22</v>
      </c>
    </row>
    <row r="236" spans="1:4">
      <c r="A236" s="97" t="s">
        <v>618</v>
      </c>
      <c r="B236" s="88" t="s">
        <v>619</v>
      </c>
      <c r="C236" s="88">
        <v>10</v>
      </c>
      <c r="D236" s="88">
        <v>16</v>
      </c>
    </row>
    <row r="237" spans="1:4">
      <c r="A237" s="97" t="s">
        <v>620</v>
      </c>
      <c r="B237" s="88" t="s">
        <v>621</v>
      </c>
      <c r="C237" s="88">
        <v>10</v>
      </c>
      <c r="D237" s="88">
        <v>103</v>
      </c>
    </row>
    <row r="238" spans="1:4">
      <c r="A238" s="97" t="s">
        <v>622</v>
      </c>
      <c r="B238" s="88" t="s">
        <v>623</v>
      </c>
      <c r="C238" s="88">
        <v>5</v>
      </c>
      <c r="D238" s="88">
        <v>8</v>
      </c>
    </row>
    <row r="239" spans="1:4">
      <c r="A239" s="97" t="s">
        <v>624</v>
      </c>
      <c r="B239" s="88" t="s">
        <v>625</v>
      </c>
      <c r="C239" s="88">
        <v>5</v>
      </c>
      <c r="D239" s="88">
        <v>1</v>
      </c>
    </row>
    <row r="240" spans="1:4">
      <c r="A240" s="97" t="s">
        <v>626</v>
      </c>
      <c r="B240" s="88" t="s">
        <v>627</v>
      </c>
      <c r="C240" s="88">
        <v>2</v>
      </c>
      <c r="D240" s="88">
        <v>6</v>
      </c>
    </row>
    <row r="241" spans="1:4" ht="25.5">
      <c r="A241" s="98" t="s">
        <v>628</v>
      </c>
      <c r="B241" s="101" t="s">
        <v>629</v>
      </c>
      <c r="C241" s="13">
        <v>15</v>
      </c>
      <c r="D241" s="13">
        <v>0</v>
      </c>
    </row>
    <row r="242" spans="1:4">
      <c r="A242" s="97" t="s">
        <v>630</v>
      </c>
      <c r="B242" s="88" t="s">
        <v>631</v>
      </c>
      <c r="C242" s="88">
        <v>65</v>
      </c>
      <c r="D242" s="88">
        <v>52</v>
      </c>
    </row>
    <row r="243" spans="1:4">
      <c r="A243" s="97" t="s">
        <v>632</v>
      </c>
      <c r="B243" s="88" t="s">
        <v>633</v>
      </c>
      <c r="C243" s="88">
        <v>65</v>
      </c>
      <c r="D243" s="88">
        <v>52</v>
      </c>
    </row>
    <row r="244" spans="1:4">
      <c r="A244" s="97" t="s">
        <v>634</v>
      </c>
      <c r="B244" s="88" t="s">
        <v>635</v>
      </c>
      <c r="C244" s="88">
        <v>5</v>
      </c>
      <c r="D244" s="88">
        <v>0</v>
      </c>
    </row>
    <row r="245" spans="1:4">
      <c r="A245" s="97" t="s">
        <v>636</v>
      </c>
      <c r="B245" s="88" t="s">
        <v>637</v>
      </c>
      <c r="C245" s="88">
        <v>5</v>
      </c>
      <c r="D245" s="88">
        <v>0</v>
      </c>
    </row>
    <row r="246" spans="1:4">
      <c r="A246" s="97" t="s">
        <v>638</v>
      </c>
      <c r="B246" s="88" t="s">
        <v>639</v>
      </c>
      <c r="C246" s="88">
        <v>5</v>
      </c>
      <c r="D246" s="88">
        <v>6</v>
      </c>
    </row>
    <row r="247" spans="1:4">
      <c r="A247" s="97" t="s">
        <v>640</v>
      </c>
      <c r="B247" s="88" t="s">
        <v>641</v>
      </c>
      <c r="C247" s="88">
        <v>5</v>
      </c>
      <c r="D247" s="88">
        <v>6</v>
      </c>
    </row>
    <row r="248" spans="1:4">
      <c r="A248" s="97" t="s">
        <v>642</v>
      </c>
      <c r="B248" s="88" t="s">
        <v>643</v>
      </c>
      <c r="C248" s="88">
        <v>5</v>
      </c>
      <c r="D248" s="88">
        <v>6</v>
      </c>
    </row>
    <row r="249" spans="1:4">
      <c r="A249" s="97" t="s">
        <v>644</v>
      </c>
      <c r="B249" s="88" t="s">
        <v>645</v>
      </c>
      <c r="C249" s="88">
        <v>5</v>
      </c>
      <c r="D249" s="88">
        <v>0</v>
      </c>
    </row>
    <row r="250" spans="1:4">
      <c r="A250" s="97" t="s">
        <v>646</v>
      </c>
      <c r="B250" s="88" t="s">
        <v>647</v>
      </c>
      <c r="C250" s="88">
        <v>5</v>
      </c>
      <c r="D250" s="88">
        <v>22</v>
      </c>
    </row>
    <row r="251" spans="1:4">
      <c r="A251" s="97" t="s">
        <v>648</v>
      </c>
      <c r="B251" s="88" t="s">
        <v>649</v>
      </c>
      <c r="C251" s="88">
        <v>5</v>
      </c>
      <c r="D251" s="88">
        <v>6</v>
      </c>
    </row>
    <row r="252" spans="1:4">
      <c r="A252" s="97" t="s">
        <v>650</v>
      </c>
      <c r="B252" s="88" t="s">
        <v>651</v>
      </c>
      <c r="C252" s="88">
        <v>5</v>
      </c>
      <c r="D252" s="88">
        <v>0</v>
      </c>
    </row>
    <row r="253" spans="1:4">
      <c r="A253" s="97" t="s">
        <v>652</v>
      </c>
      <c r="B253" s="88" t="s">
        <v>653</v>
      </c>
      <c r="C253" s="88">
        <v>5</v>
      </c>
      <c r="D253" s="88">
        <v>6</v>
      </c>
    </row>
    <row r="254" spans="1:4">
      <c r="A254" s="97" t="s">
        <v>654</v>
      </c>
      <c r="B254" s="88" t="s">
        <v>655</v>
      </c>
      <c r="C254" s="88">
        <v>5</v>
      </c>
      <c r="D254" s="88">
        <v>6</v>
      </c>
    </row>
    <row r="255" spans="1:4">
      <c r="A255" s="97" t="s">
        <v>656</v>
      </c>
      <c r="B255" s="88" t="s">
        <v>657</v>
      </c>
      <c r="C255" s="88">
        <v>5</v>
      </c>
      <c r="D255" s="88">
        <v>6</v>
      </c>
    </row>
    <row r="256" spans="1:4">
      <c r="A256" s="97" t="s">
        <v>658</v>
      </c>
      <c r="B256" s="88" t="s">
        <v>659</v>
      </c>
      <c r="C256" s="88">
        <v>5</v>
      </c>
      <c r="D256" s="88">
        <v>0</v>
      </c>
    </row>
    <row r="257" spans="1:4">
      <c r="A257" s="97" t="s">
        <v>660</v>
      </c>
      <c r="B257" s="88" t="s">
        <v>661</v>
      </c>
      <c r="C257" s="88">
        <v>10</v>
      </c>
      <c r="D257" s="88">
        <v>4</v>
      </c>
    </row>
    <row r="258" spans="1:4">
      <c r="A258" s="97" t="s">
        <v>662</v>
      </c>
      <c r="B258" s="88" t="s">
        <v>663</v>
      </c>
      <c r="C258" s="88">
        <v>3</v>
      </c>
      <c r="D258" s="88">
        <v>11</v>
      </c>
    </row>
    <row r="259" spans="1:4">
      <c r="A259" s="97" t="s">
        <v>664</v>
      </c>
      <c r="B259" s="88" t="s">
        <v>665</v>
      </c>
      <c r="C259" s="88">
        <v>2</v>
      </c>
      <c r="D259" s="88">
        <v>3</v>
      </c>
    </row>
    <row r="260" spans="1:4">
      <c r="A260" s="97" t="s">
        <v>666</v>
      </c>
      <c r="B260" s="88" t="s">
        <v>667</v>
      </c>
      <c r="C260" s="88">
        <v>20</v>
      </c>
      <c r="D260" s="88">
        <v>27</v>
      </c>
    </row>
    <row r="261" spans="1:4">
      <c r="A261" s="97" t="s">
        <v>668</v>
      </c>
      <c r="B261" s="88" t="s">
        <v>669</v>
      </c>
      <c r="C261" s="88">
        <v>10</v>
      </c>
      <c r="D261" s="88">
        <v>11</v>
      </c>
    </row>
    <row r="262" spans="1:4">
      <c r="A262" s="97" t="s">
        <v>670</v>
      </c>
      <c r="B262" s="88" t="s">
        <v>671</v>
      </c>
      <c r="C262" s="88">
        <v>10</v>
      </c>
      <c r="D262" s="88">
        <v>47</v>
      </c>
    </row>
    <row r="263" spans="1:4">
      <c r="A263" s="97" t="s">
        <v>672</v>
      </c>
      <c r="B263" s="88" t="s">
        <v>673</v>
      </c>
      <c r="C263" s="88">
        <v>6</v>
      </c>
      <c r="D263" s="88">
        <v>3</v>
      </c>
    </row>
    <row r="264" spans="1:4">
      <c r="A264" s="97" t="s">
        <v>674</v>
      </c>
      <c r="B264" s="88" t="s">
        <v>675</v>
      </c>
      <c r="C264" s="88">
        <v>15</v>
      </c>
      <c r="D264" s="88">
        <v>24</v>
      </c>
    </row>
    <row r="265" spans="1:4">
      <c r="A265" s="97" t="s">
        <v>676</v>
      </c>
      <c r="B265" s="88" t="s">
        <v>677</v>
      </c>
      <c r="C265" s="88">
        <v>5</v>
      </c>
      <c r="D265" s="88">
        <v>2</v>
      </c>
    </row>
    <row r="266" spans="1:4">
      <c r="A266" s="97" t="s">
        <v>300</v>
      </c>
      <c r="B266" s="88" t="s">
        <v>301</v>
      </c>
      <c r="C266" s="88">
        <v>6000</v>
      </c>
      <c r="D266" s="88">
        <v>2837</v>
      </c>
    </row>
    <row r="267" spans="1:4">
      <c r="A267" s="88" t="s">
        <v>683</v>
      </c>
      <c r="C267">
        <v>639921</v>
      </c>
      <c r="D267">
        <v>230908</v>
      </c>
    </row>
    <row r="268" spans="1:4" ht="12">
      <c r="B268"/>
    </row>
    <row r="269" spans="1:4" ht="12">
      <c r="B269"/>
    </row>
    <row r="270" spans="1:4" ht="12">
      <c r="B270"/>
    </row>
  </sheetData>
  <mergeCells count="1">
    <mergeCell ref="C1:I1"/>
  </mergeCells>
  <pageMargins left="0.7" right="0.7" top="0.75" bottom="0.75" header="0.3" footer="0.3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56"/>
      <c r="B1" s="57" t="s">
        <v>21</v>
      </c>
      <c r="C1" s="58" t="str">
        <f>Kadar.ode.!C1</f>
        <v>Специјална болница за неспецифичне плућне болести "Сокобања" - Сокобања</v>
      </c>
      <c r="D1" s="59"/>
      <c r="E1" s="59"/>
      <c r="F1" s="60"/>
      <c r="G1" s="61"/>
    </row>
    <row r="2" spans="1:7" ht="12.75">
      <c r="A2" s="56"/>
      <c r="B2" s="57" t="s">
        <v>23</v>
      </c>
      <c r="C2" s="58">
        <f>Kadar.ode.!C2</f>
        <v>7248261</v>
      </c>
      <c r="D2" s="59"/>
      <c r="E2" s="59"/>
      <c r="F2" s="60"/>
      <c r="G2" s="61"/>
    </row>
    <row r="3" spans="1:7" ht="12.75">
      <c r="A3" s="56"/>
      <c r="B3" s="57" t="s">
        <v>24</v>
      </c>
      <c r="C3" s="58" t="str">
        <f>Kadar.ode.!C3</f>
        <v>30.06.2025.</v>
      </c>
      <c r="D3" s="59"/>
      <c r="E3" s="59"/>
      <c r="F3" s="60"/>
      <c r="G3" s="61"/>
    </row>
    <row r="4" spans="1:7" ht="14.25">
      <c r="A4" s="56"/>
      <c r="B4" s="57" t="s">
        <v>684</v>
      </c>
      <c r="C4" s="62" t="s">
        <v>17</v>
      </c>
      <c r="D4" s="63"/>
      <c r="E4" s="63"/>
      <c r="F4" s="64"/>
      <c r="G4" s="61"/>
    </row>
    <row r="5" spans="1:7" ht="14.25">
      <c r="A5" s="56"/>
      <c r="B5" s="57" t="s">
        <v>153</v>
      </c>
      <c r="C5" s="62"/>
      <c r="D5" s="63"/>
      <c r="E5" s="63"/>
      <c r="F5" s="64"/>
      <c r="G5" s="61"/>
    </row>
    <row r="6" spans="1:7" ht="15.75">
      <c r="A6" s="65"/>
      <c r="B6" s="65"/>
      <c r="C6" s="65"/>
      <c r="D6" s="65"/>
      <c r="E6" s="65"/>
      <c r="F6" s="13"/>
      <c r="G6" s="13"/>
    </row>
    <row r="7" spans="1:7" ht="25.5">
      <c r="A7" s="21" t="s">
        <v>685</v>
      </c>
      <c r="B7" s="28" t="s">
        <v>686</v>
      </c>
      <c r="C7" s="20" t="s">
        <v>687</v>
      </c>
      <c r="D7" s="20" t="s">
        <v>142</v>
      </c>
      <c r="E7" s="66"/>
    </row>
    <row r="8" spans="1:7" ht="18.75">
      <c r="A8" s="21"/>
      <c r="B8" s="67" t="s">
        <v>688</v>
      </c>
      <c r="C8" s="68">
        <f>SUM(C9:C734)</f>
        <v>0</v>
      </c>
      <c r="D8" s="68">
        <f>SUM(D9:D734)</f>
        <v>0</v>
      </c>
      <c r="E8" s="66"/>
    </row>
    <row r="9" spans="1:7" ht="18.75">
      <c r="A9" s="69">
        <v>0</v>
      </c>
      <c r="B9" s="67" t="s">
        <v>689</v>
      </c>
      <c r="C9" s="68"/>
      <c r="D9" s="68"/>
    </row>
    <row r="10" spans="1:7" ht="12.75">
      <c r="A10" s="70" t="s">
        <v>690</v>
      </c>
      <c r="B10" s="71" t="s">
        <v>691</v>
      </c>
      <c r="C10" s="72"/>
      <c r="D10" s="72"/>
    </row>
    <row r="11" spans="1:7" ht="12.75">
      <c r="A11" s="70" t="s">
        <v>692</v>
      </c>
      <c r="B11" s="71" t="s">
        <v>693</v>
      </c>
      <c r="C11" s="72"/>
      <c r="D11" s="72"/>
    </row>
    <row r="12" spans="1:7" ht="12.75">
      <c r="A12" s="70" t="s">
        <v>694</v>
      </c>
      <c r="B12" s="71" t="s">
        <v>695</v>
      </c>
      <c r="C12" s="72"/>
      <c r="D12" s="72"/>
    </row>
    <row r="13" spans="1:7" ht="12.75">
      <c r="A13" s="70" t="s">
        <v>696</v>
      </c>
      <c r="B13" s="71" t="s">
        <v>697</v>
      </c>
      <c r="C13" s="72"/>
      <c r="D13" s="72"/>
    </row>
    <row r="14" spans="1:7" ht="25.5">
      <c r="A14" s="70" t="s">
        <v>698</v>
      </c>
      <c r="B14" s="71" t="s">
        <v>699</v>
      </c>
      <c r="C14" s="72"/>
      <c r="D14" s="72"/>
    </row>
    <row r="15" spans="1:7" ht="12.75">
      <c r="A15" s="70" t="s">
        <v>700</v>
      </c>
      <c r="B15" s="71" t="s">
        <v>701</v>
      </c>
      <c r="C15" s="72"/>
      <c r="D15" s="72"/>
    </row>
    <row r="16" spans="1:7" ht="12.75">
      <c r="A16" s="70" t="s">
        <v>702</v>
      </c>
      <c r="B16" s="71" t="s">
        <v>703</v>
      </c>
      <c r="C16" s="72"/>
      <c r="D16" s="72"/>
    </row>
    <row r="17" spans="1:4" ht="12.75">
      <c r="A17" s="70" t="s">
        <v>704</v>
      </c>
      <c r="B17" s="71" t="s">
        <v>705</v>
      </c>
      <c r="C17" s="72"/>
      <c r="D17" s="72"/>
    </row>
    <row r="18" spans="1:4" ht="12.75">
      <c r="A18" s="70" t="s">
        <v>706</v>
      </c>
      <c r="B18" s="71" t="s">
        <v>707</v>
      </c>
      <c r="C18" s="72"/>
      <c r="D18" s="72"/>
    </row>
    <row r="19" spans="1:4" ht="12.75">
      <c r="A19" s="70" t="s">
        <v>708</v>
      </c>
      <c r="B19" s="71" t="s">
        <v>709</v>
      </c>
      <c r="C19" s="72"/>
      <c r="D19" s="72"/>
    </row>
    <row r="20" spans="1:4" ht="12.75">
      <c r="A20" s="70" t="s">
        <v>710</v>
      </c>
      <c r="B20" s="71" t="s">
        <v>711</v>
      </c>
      <c r="C20" s="72"/>
      <c r="D20" s="72"/>
    </row>
    <row r="21" spans="1:4" ht="12.75">
      <c r="A21" s="70" t="s">
        <v>712</v>
      </c>
      <c r="B21" s="71" t="s">
        <v>713</v>
      </c>
      <c r="C21" s="72"/>
      <c r="D21" s="72"/>
    </row>
    <row r="22" spans="1:4" ht="12.75">
      <c r="A22" s="70" t="s">
        <v>714</v>
      </c>
      <c r="B22" s="71" t="s">
        <v>715</v>
      </c>
      <c r="C22" s="72"/>
      <c r="D22" s="72"/>
    </row>
    <row r="23" spans="1:4" ht="12.75">
      <c r="A23" s="70" t="s">
        <v>716</v>
      </c>
      <c r="B23" s="71" t="s">
        <v>717</v>
      </c>
      <c r="C23" s="72"/>
      <c r="D23" s="72"/>
    </row>
    <row r="24" spans="1:4" ht="12.75">
      <c r="A24" s="70" t="s">
        <v>718</v>
      </c>
      <c r="B24" s="71" t="s">
        <v>719</v>
      </c>
      <c r="C24" s="72"/>
      <c r="D24" s="72"/>
    </row>
    <row r="25" spans="1:4" ht="12.75">
      <c r="A25" s="70" t="s">
        <v>720</v>
      </c>
      <c r="B25" s="71" t="s">
        <v>721</v>
      </c>
      <c r="C25" s="72"/>
      <c r="D25" s="72"/>
    </row>
    <row r="26" spans="1:4" ht="12.75">
      <c r="A26" s="70" t="s">
        <v>722</v>
      </c>
      <c r="B26" s="71" t="s">
        <v>723</v>
      </c>
      <c r="C26" s="72"/>
      <c r="D26" s="72"/>
    </row>
    <row r="27" spans="1:4" ht="18.75">
      <c r="A27" s="69">
        <v>1</v>
      </c>
      <c r="B27" s="73" t="s">
        <v>724</v>
      </c>
      <c r="C27" s="68"/>
      <c r="D27" s="68"/>
    </row>
    <row r="28" spans="1:4" ht="12.75">
      <c r="A28" s="70" t="s">
        <v>725</v>
      </c>
      <c r="B28" s="71" t="s">
        <v>726</v>
      </c>
      <c r="C28" s="72"/>
      <c r="D28" s="72"/>
    </row>
    <row r="29" spans="1:4" ht="12.75">
      <c r="A29" s="70" t="s">
        <v>727</v>
      </c>
      <c r="B29" s="71" t="s">
        <v>728</v>
      </c>
      <c r="C29" s="72"/>
      <c r="D29" s="72"/>
    </row>
    <row r="30" spans="1:4" ht="12.75">
      <c r="A30" s="70" t="s">
        <v>729</v>
      </c>
      <c r="B30" s="71" t="s">
        <v>730</v>
      </c>
      <c r="C30" s="72"/>
      <c r="D30" s="72"/>
    </row>
    <row r="31" spans="1:4" ht="12.75">
      <c r="A31" s="70" t="s">
        <v>731</v>
      </c>
      <c r="B31" s="71" t="s">
        <v>732</v>
      </c>
      <c r="C31" s="72"/>
      <c r="D31" s="72"/>
    </row>
    <row r="32" spans="1:4" ht="12.75">
      <c r="A32" s="70" t="s">
        <v>733</v>
      </c>
      <c r="B32" s="71" t="s">
        <v>734</v>
      </c>
      <c r="C32" s="72"/>
      <c r="D32" s="72"/>
    </row>
    <row r="33" spans="1:4" ht="12.75">
      <c r="A33" s="70" t="s">
        <v>735</v>
      </c>
      <c r="B33" s="71" t="s">
        <v>736</v>
      </c>
      <c r="C33" s="72"/>
      <c r="D33" s="72"/>
    </row>
    <row r="34" spans="1:4" ht="12.75">
      <c r="A34" s="70" t="s">
        <v>737</v>
      </c>
      <c r="B34" s="71" t="s">
        <v>738</v>
      </c>
      <c r="C34" s="72"/>
      <c r="D34" s="72"/>
    </row>
    <row r="35" spans="1:4" ht="12.75">
      <c r="A35" s="70" t="s">
        <v>739</v>
      </c>
      <c r="B35" s="71" t="s">
        <v>740</v>
      </c>
      <c r="C35" s="72"/>
      <c r="D35" s="72"/>
    </row>
    <row r="36" spans="1:4" ht="12.75">
      <c r="A36" s="70" t="s">
        <v>741</v>
      </c>
      <c r="B36" s="71" t="s">
        <v>742</v>
      </c>
      <c r="C36" s="72"/>
      <c r="D36" s="72"/>
    </row>
    <row r="37" spans="1:4" ht="12.75">
      <c r="A37" s="70" t="s">
        <v>743</v>
      </c>
      <c r="B37" s="71" t="s">
        <v>744</v>
      </c>
      <c r="C37" s="72"/>
      <c r="D37" s="72"/>
    </row>
    <row r="38" spans="1:4" ht="25.5">
      <c r="A38" s="70" t="s">
        <v>745</v>
      </c>
      <c r="B38" s="74" t="s">
        <v>746</v>
      </c>
      <c r="C38" s="72"/>
      <c r="D38" s="72"/>
    </row>
    <row r="39" spans="1:4" ht="25.5">
      <c r="A39" s="70" t="s">
        <v>747</v>
      </c>
      <c r="B39" s="74" t="s">
        <v>748</v>
      </c>
      <c r="C39" s="72"/>
      <c r="D39" s="72"/>
    </row>
    <row r="40" spans="1:4" ht="25.5">
      <c r="A40" s="70" t="s">
        <v>749</v>
      </c>
      <c r="B40" s="74" t="s">
        <v>750</v>
      </c>
      <c r="C40" s="72"/>
      <c r="D40" s="72"/>
    </row>
    <row r="41" spans="1:4" ht="25.5">
      <c r="A41" s="70" t="s">
        <v>751</v>
      </c>
      <c r="B41" s="74" t="s">
        <v>752</v>
      </c>
      <c r="C41" s="72"/>
      <c r="D41" s="72"/>
    </row>
    <row r="42" spans="1:4" ht="12.75">
      <c r="A42" s="70" t="s">
        <v>753</v>
      </c>
      <c r="B42" s="71" t="s">
        <v>754</v>
      </c>
      <c r="C42" s="72"/>
      <c r="D42" s="72"/>
    </row>
    <row r="43" spans="1:4" ht="12.75">
      <c r="A43" s="70" t="s">
        <v>755</v>
      </c>
      <c r="B43" s="71" t="s">
        <v>756</v>
      </c>
      <c r="C43" s="72"/>
      <c r="D43" s="72"/>
    </row>
    <row r="44" spans="1:4" ht="12.75">
      <c r="A44" s="70" t="s">
        <v>757</v>
      </c>
      <c r="B44" s="71" t="s">
        <v>758</v>
      </c>
      <c r="C44" s="72"/>
      <c r="D44" s="72"/>
    </row>
    <row r="45" spans="1:4" ht="12.75">
      <c r="A45" s="70" t="s">
        <v>759</v>
      </c>
      <c r="B45" s="71" t="s">
        <v>760</v>
      </c>
      <c r="C45" s="72"/>
      <c r="D45" s="72"/>
    </row>
    <row r="46" spans="1:4" ht="12.75">
      <c r="A46" s="70" t="s">
        <v>761</v>
      </c>
      <c r="B46" s="71" t="s">
        <v>762</v>
      </c>
      <c r="C46" s="72"/>
      <c r="D46" s="72"/>
    </row>
    <row r="47" spans="1:4" ht="12.75">
      <c r="A47" s="70" t="s">
        <v>763</v>
      </c>
      <c r="B47" s="71" t="s">
        <v>764</v>
      </c>
      <c r="C47" s="72"/>
      <c r="D47" s="72"/>
    </row>
    <row r="48" spans="1:4" ht="12.75">
      <c r="A48" s="70" t="s">
        <v>765</v>
      </c>
      <c r="B48" s="74" t="s">
        <v>766</v>
      </c>
      <c r="C48" s="72"/>
      <c r="D48" s="72"/>
    </row>
    <row r="49" spans="1:4" ht="12.75">
      <c r="A49" s="70" t="s">
        <v>767</v>
      </c>
      <c r="B49" s="74" t="s">
        <v>768</v>
      </c>
      <c r="C49" s="72"/>
      <c r="D49" s="72"/>
    </row>
    <row r="50" spans="1:4" ht="12.75">
      <c r="A50" s="70" t="s">
        <v>769</v>
      </c>
      <c r="B50" s="71" t="s">
        <v>770</v>
      </c>
      <c r="C50" s="72"/>
      <c r="D50" s="72"/>
    </row>
    <row r="51" spans="1:4" ht="12.75">
      <c r="A51" s="70" t="s">
        <v>771</v>
      </c>
      <c r="B51" s="71" t="s">
        <v>772</v>
      </c>
      <c r="C51" s="72"/>
      <c r="D51" s="72"/>
    </row>
    <row r="52" spans="1:4" ht="12.75">
      <c r="A52" s="70" t="s">
        <v>773</v>
      </c>
      <c r="B52" s="71" t="s">
        <v>774</v>
      </c>
      <c r="C52" s="72"/>
      <c r="D52" s="72"/>
    </row>
    <row r="53" spans="1:4" ht="12.75">
      <c r="A53" s="70" t="s">
        <v>775</v>
      </c>
      <c r="B53" s="71" t="s">
        <v>776</v>
      </c>
      <c r="C53" s="72"/>
      <c r="D53" s="72"/>
    </row>
    <row r="54" spans="1:4" ht="12.75">
      <c r="A54" s="70" t="s">
        <v>777</v>
      </c>
      <c r="B54" s="71" t="s">
        <v>778</v>
      </c>
      <c r="C54" s="72"/>
      <c r="D54" s="72"/>
    </row>
    <row r="55" spans="1:4" ht="12.75">
      <c r="A55" s="70" t="s">
        <v>779</v>
      </c>
      <c r="B55" s="71" t="s">
        <v>780</v>
      </c>
      <c r="C55" s="72"/>
      <c r="D55" s="72"/>
    </row>
    <row r="56" spans="1:4" ht="12.75">
      <c r="A56" s="70" t="s">
        <v>781</v>
      </c>
      <c r="B56" s="71" t="s">
        <v>782</v>
      </c>
      <c r="C56" s="72"/>
      <c r="D56" s="72"/>
    </row>
    <row r="57" spans="1:4" ht="12.75">
      <c r="A57" s="70" t="s">
        <v>783</v>
      </c>
      <c r="B57" s="74" t="s">
        <v>784</v>
      </c>
      <c r="C57" s="72"/>
      <c r="D57" s="72"/>
    </row>
    <row r="58" spans="1:4" ht="25.5">
      <c r="A58" s="70" t="s">
        <v>785</v>
      </c>
      <c r="B58" s="74" t="s">
        <v>786</v>
      </c>
      <c r="C58" s="72"/>
      <c r="D58" s="72"/>
    </row>
    <row r="59" spans="1:4" ht="25.5">
      <c r="A59" s="70" t="s">
        <v>787</v>
      </c>
      <c r="B59" s="74" t="s">
        <v>788</v>
      </c>
      <c r="C59" s="72"/>
      <c r="D59" s="72"/>
    </row>
    <row r="60" spans="1:4" ht="12.75">
      <c r="A60" s="70" t="s">
        <v>789</v>
      </c>
      <c r="B60" s="71" t="s">
        <v>790</v>
      </c>
      <c r="C60" s="72"/>
      <c r="D60" s="72"/>
    </row>
    <row r="61" spans="1:4" ht="12.75">
      <c r="A61" s="70" t="s">
        <v>791</v>
      </c>
      <c r="B61" s="71" t="s">
        <v>792</v>
      </c>
      <c r="C61" s="72"/>
      <c r="D61" s="72"/>
    </row>
    <row r="62" spans="1:4" ht="12.75">
      <c r="A62" s="70" t="s">
        <v>793</v>
      </c>
      <c r="B62" s="71" t="s">
        <v>794</v>
      </c>
      <c r="C62" s="72"/>
      <c r="D62" s="72"/>
    </row>
    <row r="63" spans="1:4" ht="12.75">
      <c r="A63" s="70" t="s">
        <v>795</v>
      </c>
      <c r="B63" s="71" t="s">
        <v>796</v>
      </c>
      <c r="C63" s="72"/>
      <c r="D63" s="72"/>
    </row>
    <row r="64" spans="1:4" ht="12.75">
      <c r="A64" s="75" t="s">
        <v>797</v>
      </c>
      <c r="B64" s="71" t="s">
        <v>798</v>
      </c>
      <c r="C64" s="72"/>
      <c r="D64" s="72"/>
    </row>
    <row r="65" spans="1:4" ht="12.75">
      <c r="A65" s="70" t="s">
        <v>799</v>
      </c>
      <c r="B65" s="71" t="s">
        <v>800</v>
      </c>
      <c r="C65" s="72"/>
      <c r="D65" s="72"/>
    </row>
    <row r="66" spans="1:4" ht="12.75">
      <c r="A66" s="70" t="s">
        <v>801</v>
      </c>
      <c r="B66" s="71" t="s">
        <v>802</v>
      </c>
      <c r="C66" s="72"/>
      <c r="D66" s="72"/>
    </row>
    <row r="67" spans="1:4" ht="12.75">
      <c r="A67" s="70" t="s">
        <v>803</v>
      </c>
      <c r="B67" s="71" t="s">
        <v>804</v>
      </c>
      <c r="C67" s="72"/>
      <c r="D67" s="72"/>
    </row>
    <row r="68" spans="1:4" ht="12.75">
      <c r="A68" s="70" t="s">
        <v>805</v>
      </c>
      <c r="B68" s="71" t="s">
        <v>806</v>
      </c>
      <c r="C68" s="72"/>
      <c r="D68" s="72"/>
    </row>
    <row r="69" spans="1:4" ht="12.75">
      <c r="A69" s="70" t="s">
        <v>807</v>
      </c>
      <c r="B69" s="71" t="s">
        <v>806</v>
      </c>
      <c r="C69" s="72"/>
      <c r="D69" s="72"/>
    </row>
    <row r="70" spans="1:4" ht="12.75">
      <c r="A70" s="70" t="s">
        <v>808</v>
      </c>
      <c r="B70" s="71" t="s">
        <v>809</v>
      </c>
      <c r="C70" s="72"/>
      <c r="D70" s="72"/>
    </row>
    <row r="71" spans="1:4" ht="12.75">
      <c r="A71" s="70" t="s">
        <v>810</v>
      </c>
      <c r="B71" s="71" t="s">
        <v>811</v>
      </c>
      <c r="C71" s="72"/>
      <c r="D71" s="72"/>
    </row>
    <row r="72" spans="1:4" ht="12.75">
      <c r="A72" s="70" t="s">
        <v>812</v>
      </c>
      <c r="B72" s="71" t="s">
        <v>813</v>
      </c>
      <c r="C72" s="72"/>
      <c r="D72" s="72"/>
    </row>
    <row r="73" spans="1:4" ht="12.75">
      <c r="A73" s="70" t="s">
        <v>814</v>
      </c>
      <c r="B73" s="71" t="s">
        <v>815</v>
      </c>
      <c r="C73" s="72"/>
      <c r="D73" s="72"/>
    </row>
    <row r="74" spans="1:4" ht="12.75">
      <c r="A74" s="70" t="s">
        <v>816</v>
      </c>
      <c r="B74" s="71" t="s">
        <v>817</v>
      </c>
      <c r="C74" s="72"/>
      <c r="D74" s="72"/>
    </row>
    <row r="75" spans="1:4" ht="12.75">
      <c r="A75" s="70" t="s">
        <v>818</v>
      </c>
      <c r="B75" s="71" t="s">
        <v>819</v>
      </c>
      <c r="C75" s="72"/>
      <c r="D75" s="72"/>
    </row>
    <row r="76" spans="1:4" ht="12.75">
      <c r="A76" s="70" t="s">
        <v>820</v>
      </c>
      <c r="B76" s="71" t="s">
        <v>821</v>
      </c>
      <c r="C76" s="72"/>
      <c r="D76" s="72"/>
    </row>
    <row r="77" spans="1:4" ht="12.75">
      <c r="A77" s="70" t="s">
        <v>822</v>
      </c>
      <c r="B77" s="71" t="s">
        <v>823</v>
      </c>
      <c r="C77" s="72"/>
      <c r="D77" s="72"/>
    </row>
    <row r="78" spans="1:4" ht="12.75">
      <c r="A78" s="70" t="s">
        <v>824</v>
      </c>
      <c r="B78" s="71" t="s">
        <v>825</v>
      </c>
      <c r="C78" s="72"/>
      <c r="D78" s="72"/>
    </row>
    <row r="79" spans="1:4" ht="12.75">
      <c r="A79" s="70" t="s">
        <v>826</v>
      </c>
      <c r="B79" s="71" t="s">
        <v>827</v>
      </c>
      <c r="C79" s="72"/>
      <c r="D79" s="72"/>
    </row>
    <row r="80" spans="1:4" ht="12.75">
      <c r="A80" s="70" t="s">
        <v>828</v>
      </c>
      <c r="B80" s="71" t="s">
        <v>829</v>
      </c>
      <c r="C80" s="72"/>
      <c r="D80" s="72"/>
    </row>
    <row r="81" spans="1:4" ht="12.75">
      <c r="A81" s="70" t="s">
        <v>830</v>
      </c>
      <c r="B81" s="71" t="s">
        <v>831</v>
      </c>
      <c r="C81" s="72"/>
      <c r="D81" s="72"/>
    </row>
    <row r="82" spans="1:4" ht="12.75">
      <c r="A82" s="70" t="s">
        <v>832</v>
      </c>
      <c r="B82" s="71" t="s">
        <v>833</v>
      </c>
      <c r="C82" s="72"/>
      <c r="D82" s="72"/>
    </row>
    <row r="83" spans="1:4" ht="12.75">
      <c r="A83" s="70" t="s">
        <v>834</v>
      </c>
      <c r="B83" s="71" t="s">
        <v>835</v>
      </c>
      <c r="C83" s="72"/>
      <c r="D83" s="72"/>
    </row>
    <row r="84" spans="1:4" ht="12.75">
      <c r="A84" s="70" t="s">
        <v>836</v>
      </c>
      <c r="B84" s="71" t="s">
        <v>837</v>
      </c>
      <c r="C84" s="72"/>
      <c r="D84" s="72"/>
    </row>
    <row r="85" spans="1:4" ht="12.75">
      <c r="A85" s="70" t="s">
        <v>838</v>
      </c>
      <c r="B85" s="71" t="s">
        <v>839</v>
      </c>
      <c r="C85" s="72"/>
      <c r="D85" s="72"/>
    </row>
    <row r="86" spans="1:4" ht="25.5">
      <c r="A86" s="70" t="s">
        <v>840</v>
      </c>
      <c r="B86" s="71" t="s">
        <v>841</v>
      </c>
      <c r="C86" s="72"/>
      <c r="D86" s="72"/>
    </row>
    <row r="87" spans="1:4" ht="25.5">
      <c r="A87" s="70" t="s">
        <v>842</v>
      </c>
      <c r="B87" s="71" t="s">
        <v>843</v>
      </c>
      <c r="C87" s="72"/>
      <c r="D87" s="72"/>
    </row>
    <row r="88" spans="1:4" ht="25.5">
      <c r="A88" s="70" t="s">
        <v>844</v>
      </c>
      <c r="B88" s="71" t="s">
        <v>845</v>
      </c>
      <c r="C88" s="72"/>
      <c r="D88" s="72"/>
    </row>
    <row r="89" spans="1:4" ht="18.75">
      <c r="A89" s="69">
        <v>2</v>
      </c>
      <c r="B89" s="76" t="s">
        <v>846</v>
      </c>
      <c r="C89" s="68"/>
      <c r="D89" s="68"/>
    </row>
    <row r="90" spans="1:4" ht="12.75">
      <c r="A90" s="70" t="s">
        <v>847</v>
      </c>
      <c r="B90" s="71" t="s">
        <v>848</v>
      </c>
      <c r="C90" s="72"/>
      <c r="D90" s="72"/>
    </row>
    <row r="91" spans="1:4" ht="12.75">
      <c r="A91" s="70" t="s">
        <v>849</v>
      </c>
      <c r="B91" s="71" t="s">
        <v>850</v>
      </c>
      <c r="C91" s="72"/>
      <c r="D91" s="72"/>
    </row>
    <row r="92" spans="1:4" ht="12.75">
      <c r="A92" s="70" t="s">
        <v>851</v>
      </c>
      <c r="B92" s="71" t="s">
        <v>852</v>
      </c>
      <c r="C92" s="72"/>
      <c r="D92" s="72"/>
    </row>
    <row r="93" spans="1:4" ht="12.75">
      <c r="A93" s="70" t="s">
        <v>853</v>
      </c>
      <c r="B93" s="74" t="s">
        <v>854</v>
      </c>
      <c r="C93" s="72"/>
      <c r="D93" s="72"/>
    </row>
    <row r="94" spans="1:4" ht="12.75">
      <c r="A94" s="70" t="s">
        <v>855</v>
      </c>
      <c r="B94" s="74" t="s">
        <v>856</v>
      </c>
      <c r="C94" s="72"/>
      <c r="D94" s="72"/>
    </row>
    <row r="95" spans="1:4" ht="12.75">
      <c r="A95" s="70" t="s">
        <v>857</v>
      </c>
      <c r="B95" s="74" t="s">
        <v>858</v>
      </c>
      <c r="C95" s="72"/>
      <c r="D95" s="72"/>
    </row>
    <row r="96" spans="1:4" ht="12.75">
      <c r="A96" s="70" t="s">
        <v>859</v>
      </c>
      <c r="B96" s="74" t="s">
        <v>860</v>
      </c>
      <c r="C96" s="72"/>
      <c r="D96" s="72"/>
    </row>
    <row r="97" spans="1:4" ht="12.75">
      <c r="A97" s="70" t="s">
        <v>861</v>
      </c>
      <c r="B97" s="74" t="s">
        <v>862</v>
      </c>
      <c r="C97" s="72"/>
      <c r="D97" s="72"/>
    </row>
    <row r="98" spans="1:4" ht="12.75">
      <c r="A98" s="70" t="s">
        <v>863</v>
      </c>
      <c r="B98" s="74" t="s">
        <v>864</v>
      </c>
      <c r="C98" s="72"/>
      <c r="D98" s="72"/>
    </row>
    <row r="99" spans="1:4" ht="12.75">
      <c r="A99" s="70" t="s">
        <v>865</v>
      </c>
      <c r="B99" s="74" t="s">
        <v>866</v>
      </c>
      <c r="C99" s="72"/>
      <c r="D99" s="72"/>
    </row>
    <row r="100" spans="1:4" ht="12.75">
      <c r="A100" s="70" t="s">
        <v>867</v>
      </c>
      <c r="B100" s="74" t="s">
        <v>868</v>
      </c>
      <c r="C100" s="72"/>
      <c r="D100" s="72"/>
    </row>
    <row r="101" spans="1:4" ht="12.75">
      <c r="A101" s="70" t="s">
        <v>869</v>
      </c>
      <c r="B101" s="74" t="s">
        <v>870</v>
      </c>
      <c r="C101" s="72"/>
      <c r="D101" s="72"/>
    </row>
    <row r="102" spans="1:4" ht="12.75">
      <c r="A102" s="70" t="s">
        <v>871</v>
      </c>
      <c r="B102" s="74" t="s">
        <v>872</v>
      </c>
      <c r="C102" s="72"/>
      <c r="D102" s="72"/>
    </row>
    <row r="103" spans="1:4" ht="12.75">
      <c r="A103" s="70" t="s">
        <v>873</v>
      </c>
      <c r="B103" s="74" t="s">
        <v>874</v>
      </c>
      <c r="C103" s="72"/>
      <c r="D103" s="72"/>
    </row>
    <row r="104" spans="1:4" ht="12.75">
      <c r="A104" s="70" t="s">
        <v>875</v>
      </c>
      <c r="B104" s="74" t="s">
        <v>876</v>
      </c>
      <c r="C104" s="72"/>
      <c r="D104" s="72"/>
    </row>
    <row r="105" spans="1:4" ht="12.75">
      <c r="A105" s="70" t="s">
        <v>877</v>
      </c>
      <c r="B105" s="74" t="s">
        <v>878</v>
      </c>
      <c r="C105" s="72"/>
      <c r="D105" s="72"/>
    </row>
    <row r="106" spans="1:4" ht="12.75">
      <c r="A106" s="70" t="s">
        <v>879</v>
      </c>
      <c r="B106" s="74" t="s">
        <v>880</v>
      </c>
      <c r="C106" s="72"/>
      <c r="D106" s="72"/>
    </row>
    <row r="107" spans="1:4" ht="12.75">
      <c r="A107" s="70" t="s">
        <v>881</v>
      </c>
      <c r="B107" s="74" t="s">
        <v>882</v>
      </c>
      <c r="C107" s="72"/>
      <c r="D107" s="72"/>
    </row>
    <row r="108" spans="1:4" ht="12.75">
      <c r="A108" s="70" t="s">
        <v>883</v>
      </c>
      <c r="B108" s="74" t="s">
        <v>884</v>
      </c>
      <c r="C108" s="72"/>
      <c r="D108" s="72"/>
    </row>
    <row r="109" spans="1:4" ht="18.75">
      <c r="A109" s="69">
        <v>3</v>
      </c>
      <c r="B109" s="76" t="s">
        <v>885</v>
      </c>
      <c r="C109" s="68"/>
      <c r="D109" s="68"/>
    </row>
    <row r="110" spans="1:4" ht="12.75">
      <c r="A110" s="70" t="s">
        <v>886</v>
      </c>
      <c r="B110" s="74" t="s">
        <v>887</v>
      </c>
      <c r="C110" s="72"/>
      <c r="D110" s="72"/>
    </row>
    <row r="111" spans="1:4" ht="12.75">
      <c r="A111" s="70" t="s">
        <v>888</v>
      </c>
      <c r="B111" s="74" t="s">
        <v>889</v>
      </c>
      <c r="C111" s="72"/>
      <c r="D111" s="72"/>
    </row>
    <row r="112" spans="1:4" ht="12.75">
      <c r="A112" s="70" t="s">
        <v>890</v>
      </c>
      <c r="B112" s="74" t="s">
        <v>891</v>
      </c>
      <c r="C112" s="72"/>
      <c r="D112" s="72"/>
    </row>
    <row r="113" spans="1:4" ht="12.75">
      <c r="A113" s="70" t="s">
        <v>892</v>
      </c>
      <c r="B113" s="74" t="s">
        <v>893</v>
      </c>
      <c r="C113" s="72"/>
      <c r="D113" s="72"/>
    </row>
    <row r="114" spans="1:4" ht="12.75">
      <c r="A114" s="70" t="s">
        <v>894</v>
      </c>
      <c r="B114" s="74" t="s">
        <v>895</v>
      </c>
      <c r="C114" s="72"/>
      <c r="D114" s="72"/>
    </row>
    <row r="115" spans="1:4" ht="12.75">
      <c r="A115" s="70" t="s">
        <v>896</v>
      </c>
      <c r="B115" s="74" t="s">
        <v>897</v>
      </c>
      <c r="C115" s="72"/>
      <c r="D115" s="72"/>
    </row>
    <row r="116" spans="1:4" ht="12.75">
      <c r="A116" s="70" t="s">
        <v>898</v>
      </c>
      <c r="B116" s="74" t="s">
        <v>899</v>
      </c>
      <c r="C116" s="72"/>
      <c r="D116" s="72"/>
    </row>
    <row r="117" spans="1:4" ht="12.75">
      <c r="A117" s="70" t="s">
        <v>900</v>
      </c>
      <c r="B117" s="74" t="s">
        <v>901</v>
      </c>
      <c r="C117" s="72"/>
      <c r="D117" s="72"/>
    </row>
    <row r="118" spans="1:4" ht="25.5">
      <c r="A118" s="70" t="s">
        <v>902</v>
      </c>
      <c r="B118" s="74" t="s">
        <v>903</v>
      </c>
      <c r="C118" s="72"/>
      <c r="D118" s="72"/>
    </row>
    <row r="119" spans="1:4" ht="12.75">
      <c r="A119" s="75" t="s">
        <v>904</v>
      </c>
      <c r="B119" s="77" t="s">
        <v>905</v>
      </c>
      <c r="C119" s="72"/>
      <c r="D119" s="72"/>
    </row>
    <row r="120" spans="1:4" ht="12.75">
      <c r="A120" s="70" t="s">
        <v>906</v>
      </c>
      <c r="B120" s="74" t="s">
        <v>907</v>
      </c>
      <c r="C120" s="72"/>
      <c r="D120" s="72"/>
    </row>
    <row r="121" spans="1:4" ht="12.75">
      <c r="A121" s="70" t="s">
        <v>908</v>
      </c>
      <c r="B121" s="74" t="s">
        <v>909</v>
      </c>
      <c r="C121" s="72"/>
      <c r="D121" s="72"/>
    </row>
    <row r="122" spans="1:4" ht="12.75">
      <c r="A122" s="70" t="s">
        <v>910</v>
      </c>
      <c r="B122" s="74" t="s">
        <v>911</v>
      </c>
      <c r="C122" s="72"/>
      <c r="D122" s="72"/>
    </row>
    <row r="123" spans="1:4" ht="12.75">
      <c r="A123" s="70" t="s">
        <v>912</v>
      </c>
      <c r="B123" s="74" t="s">
        <v>913</v>
      </c>
      <c r="C123" s="72"/>
      <c r="D123" s="72"/>
    </row>
    <row r="124" spans="1:4" ht="12.75">
      <c r="A124" s="70" t="s">
        <v>914</v>
      </c>
      <c r="B124" s="74" t="s">
        <v>915</v>
      </c>
      <c r="C124" s="72"/>
      <c r="D124" s="72"/>
    </row>
    <row r="125" spans="1:4" ht="12.75">
      <c r="A125" s="70" t="s">
        <v>916</v>
      </c>
      <c r="B125" s="74" t="s">
        <v>917</v>
      </c>
      <c r="C125" s="72"/>
      <c r="D125" s="72"/>
    </row>
    <row r="126" spans="1:4" ht="12.75">
      <c r="A126" s="70" t="s">
        <v>918</v>
      </c>
      <c r="B126" s="74" t="s">
        <v>919</v>
      </c>
      <c r="C126" s="72"/>
      <c r="D126" s="72"/>
    </row>
    <row r="127" spans="1:4" ht="12.75">
      <c r="A127" s="70" t="s">
        <v>920</v>
      </c>
      <c r="B127" s="74" t="s">
        <v>921</v>
      </c>
      <c r="C127" s="72"/>
      <c r="D127" s="72"/>
    </row>
    <row r="128" spans="1:4" ht="12.75">
      <c r="A128" s="70" t="s">
        <v>922</v>
      </c>
      <c r="B128" s="74" t="s">
        <v>923</v>
      </c>
      <c r="C128" s="72"/>
      <c r="D128" s="72"/>
    </row>
    <row r="129" spans="1:4" ht="12.75">
      <c r="A129" s="70" t="s">
        <v>924</v>
      </c>
      <c r="B129" s="74" t="s">
        <v>925</v>
      </c>
      <c r="C129" s="72"/>
      <c r="D129" s="72"/>
    </row>
    <row r="130" spans="1:4" ht="12.75">
      <c r="A130" s="70" t="s">
        <v>926</v>
      </c>
      <c r="B130" s="74" t="s">
        <v>927</v>
      </c>
      <c r="C130" s="72"/>
      <c r="D130" s="72"/>
    </row>
    <row r="131" spans="1:4" ht="12.75">
      <c r="A131" s="70" t="s">
        <v>928</v>
      </c>
      <c r="B131" s="74" t="s">
        <v>929</v>
      </c>
      <c r="C131" s="72"/>
      <c r="D131" s="72"/>
    </row>
    <row r="132" spans="1:4" ht="12.75">
      <c r="A132" s="70" t="s">
        <v>930</v>
      </c>
      <c r="B132" s="74" t="s">
        <v>931</v>
      </c>
      <c r="C132" s="72"/>
      <c r="D132" s="72"/>
    </row>
    <row r="133" spans="1:4" ht="12.75">
      <c r="A133" s="70" t="s">
        <v>932</v>
      </c>
      <c r="B133" s="74" t="s">
        <v>933</v>
      </c>
      <c r="C133" s="72"/>
      <c r="D133" s="72"/>
    </row>
    <row r="134" spans="1:4" ht="12.75">
      <c r="A134" s="70" t="s">
        <v>934</v>
      </c>
      <c r="B134" s="74" t="s">
        <v>935</v>
      </c>
      <c r="C134" s="72"/>
      <c r="D134" s="72"/>
    </row>
    <row r="135" spans="1:4" ht="12.75">
      <c r="A135" s="70" t="s">
        <v>936</v>
      </c>
      <c r="B135" s="74" t="s">
        <v>937</v>
      </c>
      <c r="C135" s="72"/>
      <c r="D135" s="72"/>
    </row>
    <row r="136" spans="1:4" ht="12.75">
      <c r="A136" s="70" t="s">
        <v>938</v>
      </c>
      <c r="B136" s="74" t="s">
        <v>939</v>
      </c>
      <c r="C136" s="72"/>
      <c r="D136" s="72"/>
    </row>
    <row r="137" spans="1:4" ht="12.75">
      <c r="A137" s="70" t="s">
        <v>940</v>
      </c>
      <c r="B137" s="74" t="s">
        <v>941</v>
      </c>
      <c r="C137" s="72"/>
      <c r="D137" s="72"/>
    </row>
    <row r="138" spans="1:4" ht="18.75">
      <c r="A138" s="69">
        <v>4</v>
      </c>
      <c r="B138" s="76" t="s">
        <v>942</v>
      </c>
      <c r="C138" s="68"/>
      <c r="D138" s="68"/>
    </row>
    <row r="139" spans="1:4" ht="12.75">
      <c r="A139" s="70" t="s">
        <v>943</v>
      </c>
      <c r="B139" s="74" t="s">
        <v>944</v>
      </c>
      <c r="C139" s="72"/>
      <c r="D139" s="72"/>
    </row>
    <row r="140" spans="1:4" ht="12.75">
      <c r="A140" s="70" t="s">
        <v>945</v>
      </c>
      <c r="B140" s="74" t="s">
        <v>946</v>
      </c>
      <c r="C140" s="72"/>
      <c r="D140" s="72"/>
    </row>
    <row r="141" spans="1:4" ht="12.75">
      <c r="A141" s="70" t="s">
        <v>947</v>
      </c>
      <c r="B141" s="74" t="s">
        <v>948</v>
      </c>
      <c r="C141" s="72"/>
      <c r="D141" s="72"/>
    </row>
    <row r="142" spans="1:4" ht="12.75">
      <c r="A142" s="70" t="s">
        <v>949</v>
      </c>
      <c r="B142" s="74" t="s">
        <v>950</v>
      </c>
      <c r="C142" s="72"/>
      <c r="D142" s="72"/>
    </row>
    <row r="143" spans="1:4" ht="12.75">
      <c r="A143" s="70" t="s">
        <v>951</v>
      </c>
      <c r="B143" s="74" t="s">
        <v>952</v>
      </c>
      <c r="C143" s="72"/>
      <c r="D143" s="72"/>
    </row>
    <row r="144" spans="1:4" ht="12.75">
      <c r="A144" s="70" t="s">
        <v>953</v>
      </c>
      <c r="B144" s="74" t="s">
        <v>954</v>
      </c>
      <c r="C144" s="72"/>
      <c r="D144" s="72"/>
    </row>
    <row r="145" spans="1:4" ht="12.75">
      <c r="A145" s="70" t="s">
        <v>955</v>
      </c>
      <c r="B145" s="74" t="s">
        <v>956</v>
      </c>
      <c r="C145" s="72"/>
      <c r="D145" s="72"/>
    </row>
    <row r="146" spans="1:4" ht="12.75">
      <c r="A146" s="70" t="s">
        <v>957</v>
      </c>
      <c r="B146" s="74" t="s">
        <v>958</v>
      </c>
      <c r="C146" s="72"/>
      <c r="D146" s="72"/>
    </row>
    <row r="147" spans="1:4" ht="12.75">
      <c r="A147" s="70" t="s">
        <v>959</v>
      </c>
      <c r="B147" s="74" t="s">
        <v>960</v>
      </c>
      <c r="C147" s="72"/>
      <c r="D147" s="72"/>
    </row>
    <row r="148" spans="1:4" ht="12.75">
      <c r="A148" s="70" t="s">
        <v>961</v>
      </c>
      <c r="B148" s="74" t="s">
        <v>962</v>
      </c>
      <c r="C148" s="72"/>
      <c r="D148" s="72"/>
    </row>
    <row r="149" spans="1:4" ht="12.75">
      <c r="A149" s="70" t="s">
        <v>963</v>
      </c>
      <c r="B149" s="74" t="s">
        <v>964</v>
      </c>
      <c r="C149" s="72"/>
      <c r="D149" s="72"/>
    </row>
    <row r="150" spans="1:4" ht="12.75">
      <c r="A150" s="70" t="s">
        <v>965</v>
      </c>
      <c r="B150" s="74" t="s">
        <v>966</v>
      </c>
      <c r="C150" s="72"/>
      <c r="D150" s="72"/>
    </row>
    <row r="151" spans="1:4" ht="12.75">
      <c r="A151" s="70" t="s">
        <v>967</v>
      </c>
      <c r="B151" s="74" t="s">
        <v>968</v>
      </c>
      <c r="C151" s="72"/>
      <c r="D151" s="72"/>
    </row>
    <row r="152" spans="1:4" ht="12.75">
      <c r="A152" s="70" t="s">
        <v>969</v>
      </c>
      <c r="B152" s="74" t="s">
        <v>970</v>
      </c>
      <c r="C152" s="72"/>
      <c r="D152" s="72"/>
    </row>
    <row r="153" spans="1:4" ht="12.75">
      <c r="A153" s="70" t="s">
        <v>971</v>
      </c>
      <c r="B153" s="74" t="s">
        <v>972</v>
      </c>
      <c r="C153" s="72"/>
      <c r="D153" s="72"/>
    </row>
    <row r="154" spans="1:4" ht="12.75">
      <c r="A154" s="70" t="s">
        <v>973</v>
      </c>
      <c r="B154" s="74" t="s">
        <v>974</v>
      </c>
      <c r="C154" s="72"/>
      <c r="D154" s="72"/>
    </row>
    <row r="155" spans="1:4" ht="12.75">
      <c r="A155" s="70" t="s">
        <v>975</v>
      </c>
      <c r="B155" s="74" t="s">
        <v>976</v>
      </c>
      <c r="C155" s="72"/>
      <c r="D155" s="72"/>
    </row>
    <row r="156" spans="1:4" ht="12.75">
      <c r="A156" s="70" t="s">
        <v>977</v>
      </c>
      <c r="B156" s="74" t="s">
        <v>978</v>
      </c>
      <c r="C156" s="72"/>
      <c r="D156" s="72"/>
    </row>
    <row r="157" spans="1:4" ht="12.75">
      <c r="A157" s="70" t="s">
        <v>979</v>
      </c>
      <c r="B157" s="74" t="s">
        <v>980</v>
      </c>
      <c r="C157" s="72"/>
      <c r="D157" s="72"/>
    </row>
    <row r="158" spans="1:4" ht="12.75">
      <c r="A158" s="70" t="s">
        <v>981</v>
      </c>
      <c r="B158" s="74" t="s">
        <v>982</v>
      </c>
      <c r="C158" s="72"/>
      <c r="D158" s="72"/>
    </row>
    <row r="159" spans="1:4" ht="12.75">
      <c r="A159" s="70" t="s">
        <v>983</v>
      </c>
      <c r="B159" s="74" t="s">
        <v>984</v>
      </c>
      <c r="C159" s="72"/>
      <c r="D159" s="72"/>
    </row>
    <row r="160" spans="1:4" ht="12.75">
      <c r="A160" s="70" t="s">
        <v>985</v>
      </c>
      <c r="B160" s="74" t="s">
        <v>986</v>
      </c>
      <c r="C160" s="72"/>
      <c r="D160" s="72"/>
    </row>
    <row r="161" spans="1:4" ht="12.75">
      <c r="A161" s="70" t="s">
        <v>987</v>
      </c>
      <c r="B161" s="74" t="s">
        <v>988</v>
      </c>
      <c r="C161" s="72"/>
      <c r="D161" s="72"/>
    </row>
    <row r="162" spans="1:4" ht="12.75">
      <c r="A162" s="70" t="s">
        <v>989</v>
      </c>
      <c r="B162" s="74" t="s">
        <v>990</v>
      </c>
      <c r="C162" s="72"/>
      <c r="D162" s="72"/>
    </row>
    <row r="163" spans="1:4" ht="12.75">
      <c r="A163" s="70" t="s">
        <v>991</v>
      </c>
      <c r="B163" s="74" t="s">
        <v>992</v>
      </c>
      <c r="C163" s="72"/>
      <c r="D163" s="72"/>
    </row>
    <row r="164" spans="1:4" ht="12.75">
      <c r="A164" s="70" t="s">
        <v>993</v>
      </c>
      <c r="B164" s="74" t="s">
        <v>994</v>
      </c>
      <c r="C164" s="72"/>
      <c r="D164" s="72"/>
    </row>
    <row r="165" spans="1:4" ht="12.75">
      <c r="A165" s="70" t="s">
        <v>995</v>
      </c>
      <c r="B165" s="74" t="s">
        <v>996</v>
      </c>
      <c r="C165" s="72"/>
      <c r="D165" s="72"/>
    </row>
    <row r="166" spans="1:4" ht="12.75">
      <c r="A166" s="70" t="s">
        <v>997</v>
      </c>
      <c r="B166" s="74" t="s">
        <v>998</v>
      </c>
      <c r="C166" s="72"/>
      <c r="D166" s="72"/>
    </row>
    <row r="167" spans="1:4" ht="12.75">
      <c r="A167" s="70" t="s">
        <v>999</v>
      </c>
      <c r="B167" s="74" t="s">
        <v>1000</v>
      </c>
      <c r="C167" s="72"/>
      <c r="D167" s="72"/>
    </row>
    <row r="168" spans="1:4" ht="12.75">
      <c r="A168" s="70" t="s">
        <v>1001</v>
      </c>
      <c r="B168" s="74" t="s">
        <v>1002</v>
      </c>
      <c r="C168" s="72"/>
      <c r="D168" s="72"/>
    </row>
    <row r="169" spans="1:4" ht="12.75">
      <c r="A169" s="70" t="s">
        <v>1003</v>
      </c>
      <c r="B169" s="74" t="s">
        <v>1004</v>
      </c>
      <c r="C169" s="72"/>
      <c r="D169" s="72"/>
    </row>
    <row r="170" spans="1:4" ht="12.75">
      <c r="A170" s="70" t="s">
        <v>1005</v>
      </c>
      <c r="B170" s="74" t="s">
        <v>1006</v>
      </c>
      <c r="C170" s="72"/>
      <c r="D170" s="72"/>
    </row>
    <row r="171" spans="1:4" ht="12.75">
      <c r="A171" s="70" t="s">
        <v>1007</v>
      </c>
      <c r="B171" s="74" t="s">
        <v>1008</v>
      </c>
      <c r="C171" s="72"/>
      <c r="D171" s="72"/>
    </row>
    <row r="172" spans="1:4" ht="12.75">
      <c r="A172" s="70" t="s">
        <v>1009</v>
      </c>
      <c r="B172" s="74" t="s">
        <v>1010</v>
      </c>
      <c r="C172" s="72"/>
      <c r="D172" s="72"/>
    </row>
    <row r="173" spans="1:4" ht="12.75">
      <c r="A173" s="70" t="s">
        <v>1011</v>
      </c>
      <c r="B173" s="74" t="s">
        <v>1012</v>
      </c>
      <c r="C173" s="72"/>
      <c r="D173" s="72"/>
    </row>
    <row r="174" spans="1:4" ht="12.75">
      <c r="A174" s="70" t="s">
        <v>1013</v>
      </c>
      <c r="B174" s="77" t="s">
        <v>1014</v>
      </c>
      <c r="C174" s="72"/>
      <c r="D174" s="72"/>
    </row>
    <row r="175" spans="1:4" ht="12.75">
      <c r="A175" s="70" t="s">
        <v>1015</v>
      </c>
      <c r="B175" s="74" t="s">
        <v>1016</v>
      </c>
      <c r="C175" s="72"/>
      <c r="D175" s="72"/>
    </row>
    <row r="176" spans="1:4" ht="12.75">
      <c r="A176" s="70" t="s">
        <v>1017</v>
      </c>
      <c r="B176" s="74" t="s">
        <v>1018</v>
      </c>
      <c r="C176" s="72"/>
      <c r="D176" s="72"/>
    </row>
    <row r="177" spans="1:4" ht="12.75">
      <c r="A177" s="70" t="s">
        <v>1019</v>
      </c>
      <c r="B177" s="74" t="s">
        <v>1020</v>
      </c>
      <c r="C177" s="72"/>
      <c r="D177" s="72"/>
    </row>
    <row r="178" spans="1:4" ht="12.75">
      <c r="A178" s="70" t="s">
        <v>1021</v>
      </c>
      <c r="B178" s="74" t="s">
        <v>1022</v>
      </c>
      <c r="C178" s="72"/>
      <c r="D178" s="72"/>
    </row>
    <row r="179" spans="1:4" ht="12.75">
      <c r="A179" s="70" t="s">
        <v>1023</v>
      </c>
      <c r="B179" s="74" t="s">
        <v>1024</v>
      </c>
      <c r="C179" s="72"/>
      <c r="D179" s="72"/>
    </row>
    <row r="180" spans="1:4" ht="12.75">
      <c r="A180" s="70" t="s">
        <v>1025</v>
      </c>
      <c r="B180" s="74" t="s">
        <v>1026</v>
      </c>
      <c r="C180" s="72"/>
      <c r="D180" s="72"/>
    </row>
    <row r="181" spans="1:4" ht="12.75">
      <c r="A181" s="70" t="s">
        <v>1027</v>
      </c>
      <c r="B181" s="74" t="s">
        <v>1028</v>
      </c>
      <c r="C181" s="72"/>
      <c r="D181" s="72"/>
    </row>
    <row r="182" spans="1:4" ht="12.75">
      <c r="A182" s="70" t="s">
        <v>1029</v>
      </c>
      <c r="B182" s="74" t="s">
        <v>1030</v>
      </c>
      <c r="C182" s="72"/>
      <c r="D182" s="72"/>
    </row>
    <row r="183" spans="1:4" ht="12.75">
      <c r="A183" s="70" t="s">
        <v>1031</v>
      </c>
      <c r="B183" s="74" t="s">
        <v>1032</v>
      </c>
      <c r="C183" s="72"/>
      <c r="D183" s="72"/>
    </row>
    <row r="184" spans="1:4" ht="12.75">
      <c r="A184" s="70" t="s">
        <v>1033</v>
      </c>
      <c r="B184" s="74" t="s">
        <v>1034</v>
      </c>
      <c r="C184" s="72"/>
      <c r="D184" s="72"/>
    </row>
    <row r="185" spans="1:4" ht="12.75">
      <c r="A185" s="70" t="s">
        <v>1035</v>
      </c>
      <c r="B185" s="74" t="s">
        <v>1036</v>
      </c>
      <c r="C185" s="72"/>
      <c r="D185" s="72"/>
    </row>
    <row r="186" spans="1:4" ht="18.75">
      <c r="A186" s="69">
        <v>5</v>
      </c>
      <c r="B186" s="76" t="s">
        <v>1037</v>
      </c>
      <c r="C186" s="68"/>
      <c r="D186" s="68"/>
    </row>
    <row r="187" spans="1:4" ht="25.5">
      <c r="A187" s="70" t="s">
        <v>1038</v>
      </c>
      <c r="B187" s="74" t="s">
        <v>1039</v>
      </c>
      <c r="C187" s="72"/>
      <c r="D187" s="72"/>
    </row>
    <row r="188" spans="1:4" ht="25.5">
      <c r="A188" s="70" t="s">
        <v>1040</v>
      </c>
      <c r="B188" s="74" t="s">
        <v>1041</v>
      </c>
      <c r="C188" s="72"/>
      <c r="D188" s="72"/>
    </row>
    <row r="189" spans="1:4" ht="12.75">
      <c r="A189" s="70" t="s">
        <v>1042</v>
      </c>
      <c r="B189" s="74" t="s">
        <v>1043</v>
      </c>
      <c r="C189" s="72"/>
      <c r="D189" s="72"/>
    </row>
    <row r="190" spans="1:4" ht="25.5">
      <c r="A190" s="75" t="s">
        <v>1044</v>
      </c>
      <c r="B190" s="77" t="s">
        <v>1045</v>
      </c>
      <c r="C190" s="72"/>
      <c r="D190" s="72"/>
    </row>
    <row r="191" spans="1:4" ht="25.5">
      <c r="A191" s="75" t="s">
        <v>1046</v>
      </c>
      <c r="B191" s="77" t="s">
        <v>1047</v>
      </c>
      <c r="C191" s="72"/>
      <c r="D191" s="72"/>
    </row>
    <row r="192" spans="1:4" ht="25.5">
      <c r="A192" s="75" t="s">
        <v>1048</v>
      </c>
      <c r="B192" s="77" t="s">
        <v>1045</v>
      </c>
      <c r="C192" s="72"/>
      <c r="D192" s="72"/>
    </row>
    <row r="193" spans="1:4" ht="25.5">
      <c r="A193" s="75" t="s">
        <v>1049</v>
      </c>
      <c r="B193" s="77" t="s">
        <v>1050</v>
      </c>
      <c r="C193" s="72"/>
      <c r="D193" s="72"/>
    </row>
    <row r="194" spans="1:4" ht="12.75">
      <c r="A194" s="70" t="s">
        <v>1051</v>
      </c>
      <c r="B194" s="74" t="s">
        <v>1052</v>
      </c>
      <c r="C194" s="72"/>
      <c r="D194" s="72"/>
    </row>
    <row r="195" spans="1:4" ht="12.75">
      <c r="A195" s="70" t="s">
        <v>1053</v>
      </c>
      <c r="B195" s="74" t="s">
        <v>1054</v>
      </c>
      <c r="C195" s="72"/>
      <c r="D195" s="72"/>
    </row>
    <row r="196" spans="1:4" ht="12.75">
      <c r="A196" s="70" t="s">
        <v>1055</v>
      </c>
      <c r="B196" s="74" t="s">
        <v>1056</v>
      </c>
      <c r="C196" s="72"/>
      <c r="D196" s="72"/>
    </row>
    <row r="197" spans="1:4" ht="12.75">
      <c r="A197" s="70" t="s">
        <v>1057</v>
      </c>
      <c r="B197" s="74" t="s">
        <v>1058</v>
      </c>
      <c r="C197" s="72"/>
      <c r="D197" s="72"/>
    </row>
    <row r="198" spans="1:4" ht="25.5">
      <c r="A198" s="70" t="s">
        <v>1059</v>
      </c>
      <c r="B198" s="74" t="s">
        <v>1060</v>
      </c>
      <c r="C198" s="72"/>
      <c r="D198" s="72"/>
    </row>
    <row r="199" spans="1:4" ht="25.5">
      <c r="A199" s="70" t="s">
        <v>1061</v>
      </c>
      <c r="B199" s="74" t="s">
        <v>1062</v>
      </c>
      <c r="C199" s="72"/>
      <c r="D199" s="72"/>
    </row>
    <row r="200" spans="1:4" ht="25.5">
      <c r="A200" s="70" t="s">
        <v>1063</v>
      </c>
      <c r="B200" s="74" t="s">
        <v>1064</v>
      </c>
      <c r="C200" s="72"/>
      <c r="D200" s="72"/>
    </row>
    <row r="201" spans="1:4" ht="25.5">
      <c r="A201" s="70" t="s">
        <v>1065</v>
      </c>
      <c r="B201" s="74" t="s">
        <v>1066</v>
      </c>
      <c r="C201" s="72"/>
      <c r="D201" s="72"/>
    </row>
    <row r="202" spans="1:4" ht="25.5">
      <c r="A202" s="70" t="s">
        <v>1067</v>
      </c>
      <c r="B202" s="74" t="s">
        <v>1068</v>
      </c>
      <c r="C202" s="72"/>
      <c r="D202" s="72"/>
    </row>
    <row r="203" spans="1:4" ht="25.5">
      <c r="A203" s="70" t="s">
        <v>1069</v>
      </c>
      <c r="B203" s="74" t="s">
        <v>1070</v>
      </c>
      <c r="C203" s="72"/>
      <c r="D203" s="72"/>
    </row>
    <row r="204" spans="1:4" ht="25.5">
      <c r="A204" s="70" t="s">
        <v>1071</v>
      </c>
      <c r="B204" s="74" t="s">
        <v>1072</v>
      </c>
      <c r="C204" s="72"/>
      <c r="D204" s="72"/>
    </row>
    <row r="205" spans="1:4" ht="12.75">
      <c r="A205" s="70" t="s">
        <v>1073</v>
      </c>
      <c r="B205" s="74" t="s">
        <v>1074</v>
      </c>
      <c r="C205" s="72"/>
      <c r="D205" s="72"/>
    </row>
    <row r="206" spans="1:4" ht="25.5">
      <c r="A206" s="70" t="s">
        <v>1075</v>
      </c>
      <c r="B206" s="74" t="s">
        <v>1076</v>
      </c>
      <c r="C206" s="72"/>
      <c r="D206" s="72"/>
    </row>
    <row r="207" spans="1:4" ht="12.75">
      <c r="A207" s="70" t="s">
        <v>1077</v>
      </c>
      <c r="B207" s="74" t="s">
        <v>1078</v>
      </c>
      <c r="C207" s="72"/>
      <c r="D207" s="72"/>
    </row>
    <row r="208" spans="1:4" ht="25.5">
      <c r="A208" s="70" t="s">
        <v>1079</v>
      </c>
      <c r="B208" s="74" t="s">
        <v>1080</v>
      </c>
      <c r="C208" s="72"/>
      <c r="D208" s="72"/>
    </row>
    <row r="209" spans="1:4" ht="25.5">
      <c r="A209" s="70" t="s">
        <v>1081</v>
      </c>
      <c r="B209" s="74" t="s">
        <v>1082</v>
      </c>
      <c r="C209" s="72"/>
      <c r="D209" s="72"/>
    </row>
    <row r="210" spans="1:4" ht="12.75">
      <c r="A210" s="70" t="s">
        <v>1083</v>
      </c>
      <c r="B210" s="74" t="s">
        <v>1084</v>
      </c>
      <c r="C210" s="72"/>
      <c r="D210" s="72"/>
    </row>
    <row r="211" spans="1:4" ht="12.75">
      <c r="A211" s="70" t="s">
        <v>1085</v>
      </c>
      <c r="B211" s="74" t="s">
        <v>1086</v>
      </c>
      <c r="C211" s="72"/>
      <c r="D211" s="72"/>
    </row>
    <row r="212" spans="1:4" ht="25.5">
      <c r="A212" s="75" t="s">
        <v>1087</v>
      </c>
      <c r="B212" s="77" t="s">
        <v>1088</v>
      </c>
      <c r="C212" s="72"/>
      <c r="D212" s="72"/>
    </row>
    <row r="213" spans="1:4" ht="25.5">
      <c r="A213" s="75" t="s">
        <v>1089</v>
      </c>
      <c r="B213" s="77" t="s">
        <v>1090</v>
      </c>
      <c r="C213" s="72"/>
      <c r="D213" s="72"/>
    </row>
    <row r="214" spans="1:4" ht="25.5">
      <c r="A214" s="70" t="s">
        <v>1091</v>
      </c>
      <c r="B214" s="74" t="s">
        <v>1092</v>
      </c>
      <c r="C214" s="72"/>
      <c r="D214" s="72"/>
    </row>
    <row r="215" spans="1:4" ht="25.5">
      <c r="A215" s="70" t="s">
        <v>1093</v>
      </c>
      <c r="B215" s="74" t="s">
        <v>1094</v>
      </c>
      <c r="C215" s="72"/>
      <c r="D215" s="72"/>
    </row>
    <row r="216" spans="1:4" ht="25.5">
      <c r="A216" s="70" t="s">
        <v>1095</v>
      </c>
      <c r="B216" s="74" t="s">
        <v>1096</v>
      </c>
      <c r="C216" s="72"/>
      <c r="D216" s="72"/>
    </row>
    <row r="217" spans="1:4" ht="25.5">
      <c r="A217" s="70" t="s">
        <v>1097</v>
      </c>
      <c r="B217" s="74" t="s">
        <v>1098</v>
      </c>
      <c r="C217" s="72"/>
      <c r="D217" s="72"/>
    </row>
    <row r="218" spans="1:4" ht="25.5">
      <c r="A218" s="70" t="s">
        <v>1099</v>
      </c>
      <c r="B218" s="74" t="s">
        <v>1100</v>
      </c>
      <c r="C218" s="72"/>
      <c r="D218" s="72"/>
    </row>
    <row r="219" spans="1:4" ht="25.5">
      <c r="A219" s="75" t="s">
        <v>1101</v>
      </c>
      <c r="B219" s="77" t="s">
        <v>1102</v>
      </c>
      <c r="C219" s="72"/>
      <c r="D219" s="72"/>
    </row>
    <row r="220" spans="1:4" ht="25.5">
      <c r="A220" s="75" t="s">
        <v>1103</v>
      </c>
      <c r="B220" s="77" t="s">
        <v>1104</v>
      </c>
      <c r="C220" s="72"/>
      <c r="D220" s="72"/>
    </row>
    <row r="221" spans="1:4" ht="12.75">
      <c r="A221" s="70" t="s">
        <v>1105</v>
      </c>
      <c r="B221" s="74" t="s">
        <v>1106</v>
      </c>
      <c r="C221" s="72"/>
      <c r="D221" s="72"/>
    </row>
    <row r="222" spans="1:4" ht="12.75">
      <c r="A222" s="70" t="s">
        <v>1107</v>
      </c>
      <c r="B222" s="74" t="s">
        <v>1106</v>
      </c>
      <c r="C222" s="72"/>
      <c r="D222" s="72"/>
    </row>
    <row r="223" spans="1:4" ht="12.75">
      <c r="A223" s="70" t="s">
        <v>1108</v>
      </c>
      <c r="B223" s="74" t="s">
        <v>1109</v>
      </c>
      <c r="C223" s="72"/>
      <c r="D223" s="72"/>
    </row>
    <row r="224" spans="1:4" ht="12.75">
      <c r="A224" s="70" t="s">
        <v>1110</v>
      </c>
      <c r="B224" s="74" t="s">
        <v>1111</v>
      </c>
      <c r="C224" s="72"/>
      <c r="D224" s="72"/>
    </row>
    <row r="225" spans="1:4" ht="12.75">
      <c r="A225" s="70" t="s">
        <v>1112</v>
      </c>
      <c r="B225" s="74" t="s">
        <v>1113</v>
      </c>
      <c r="C225" s="72"/>
      <c r="D225" s="72"/>
    </row>
    <row r="226" spans="1:4" ht="12.75">
      <c r="A226" s="70" t="s">
        <v>1114</v>
      </c>
      <c r="B226" s="74" t="s">
        <v>1115</v>
      </c>
      <c r="C226" s="72"/>
      <c r="D226" s="72"/>
    </row>
    <row r="227" spans="1:4" ht="12.75">
      <c r="A227" s="70" t="s">
        <v>1116</v>
      </c>
      <c r="B227" s="74" t="s">
        <v>1117</v>
      </c>
      <c r="C227" s="72"/>
      <c r="D227" s="72"/>
    </row>
    <row r="228" spans="1:4" ht="12.75">
      <c r="A228" s="70" t="s">
        <v>1118</v>
      </c>
      <c r="B228" s="74" t="s">
        <v>1119</v>
      </c>
      <c r="C228" s="72"/>
      <c r="D228" s="72"/>
    </row>
    <row r="229" spans="1:4" ht="12.75">
      <c r="A229" s="70" t="s">
        <v>1120</v>
      </c>
      <c r="B229" s="74" t="s">
        <v>1121</v>
      </c>
      <c r="C229" s="72"/>
      <c r="D229" s="72"/>
    </row>
    <row r="230" spans="1:4" ht="12.75">
      <c r="A230" s="70" t="s">
        <v>1122</v>
      </c>
      <c r="B230" s="74" t="s">
        <v>1123</v>
      </c>
      <c r="C230" s="72"/>
      <c r="D230" s="72"/>
    </row>
    <row r="231" spans="1:4" ht="25.5">
      <c r="A231" s="70" t="s">
        <v>1124</v>
      </c>
      <c r="B231" s="74" t="s">
        <v>1125</v>
      </c>
      <c r="C231" s="72"/>
      <c r="D231" s="72"/>
    </row>
    <row r="232" spans="1:4" ht="25.5">
      <c r="A232" s="70" t="s">
        <v>1126</v>
      </c>
      <c r="B232" s="74" t="s">
        <v>1127</v>
      </c>
      <c r="C232" s="72"/>
      <c r="D232" s="72"/>
    </row>
    <row r="233" spans="1:4" ht="25.5">
      <c r="A233" s="70" t="s">
        <v>1128</v>
      </c>
      <c r="B233" s="74" t="s">
        <v>1129</v>
      </c>
      <c r="C233" s="72"/>
      <c r="D233" s="72"/>
    </row>
    <row r="234" spans="1:4" ht="25.5">
      <c r="A234" s="70" t="s">
        <v>1130</v>
      </c>
      <c r="B234" s="74" t="s">
        <v>1131</v>
      </c>
      <c r="C234" s="72"/>
      <c r="D234" s="72"/>
    </row>
    <row r="235" spans="1:4" ht="12.75">
      <c r="A235" s="70" t="s">
        <v>1132</v>
      </c>
      <c r="B235" s="74" t="s">
        <v>1133</v>
      </c>
      <c r="C235" s="72"/>
      <c r="D235" s="72"/>
    </row>
    <row r="236" spans="1:4" ht="12.75">
      <c r="A236" s="70" t="s">
        <v>1134</v>
      </c>
      <c r="B236" s="74" t="s">
        <v>1135</v>
      </c>
      <c r="C236" s="72"/>
      <c r="D236" s="72"/>
    </row>
    <row r="237" spans="1:4" ht="25.5">
      <c r="A237" s="70" t="s">
        <v>1136</v>
      </c>
      <c r="B237" s="74" t="s">
        <v>1137</v>
      </c>
      <c r="C237" s="72"/>
      <c r="D237" s="72"/>
    </row>
    <row r="238" spans="1:4" ht="25.5">
      <c r="A238" s="70" t="s">
        <v>1138</v>
      </c>
      <c r="B238" s="74" t="s">
        <v>1139</v>
      </c>
      <c r="C238" s="72"/>
      <c r="D238" s="72"/>
    </row>
    <row r="239" spans="1:4" ht="12.75">
      <c r="A239" s="70" t="s">
        <v>1140</v>
      </c>
      <c r="B239" s="74" t="s">
        <v>1141</v>
      </c>
      <c r="C239" s="72"/>
      <c r="D239" s="72"/>
    </row>
    <row r="240" spans="1:4" ht="12.75">
      <c r="A240" s="70" t="s">
        <v>1142</v>
      </c>
      <c r="B240" s="74" t="s">
        <v>1143</v>
      </c>
      <c r="C240" s="72"/>
      <c r="D240" s="72"/>
    </row>
    <row r="241" spans="1:4" ht="12.75">
      <c r="A241" s="70" t="s">
        <v>1144</v>
      </c>
      <c r="B241" s="74" t="s">
        <v>1145</v>
      </c>
      <c r="C241" s="72"/>
      <c r="D241" s="72"/>
    </row>
    <row r="242" spans="1:4" ht="12.75">
      <c r="A242" s="70" t="s">
        <v>1146</v>
      </c>
      <c r="B242" s="74" t="s">
        <v>1147</v>
      </c>
      <c r="C242" s="72"/>
      <c r="D242" s="72"/>
    </row>
    <row r="243" spans="1:4" ht="12.75">
      <c r="A243" s="70" t="s">
        <v>1148</v>
      </c>
      <c r="B243" s="74" t="s">
        <v>1149</v>
      </c>
      <c r="C243" s="72"/>
      <c r="D243" s="72"/>
    </row>
    <row r="244" spans="1:4" ht="12.75">
      <c r="A244" s="70" t="s">
        <v>1150</v>
      </c>
      <c r="B244" s="74" t="s">
        <v>1151</v>
      </c>
      <c r="C244" s="72"/>
      <c r="D244" s="72"/>
    </row>
    <row r="245" spans="1:4" ht="12.75">
      <c r="A245" s="70" t="s">
        <v>1152</v>
      </c>
      <c r="B245" s="74" t="s">
        <v>1153</v>
      </c>
      <c r="C245" s="72"/>
      <c r="D245" s="72"/>
    </row>
    <row r="246" spans="1:4" ht="12.75">
      <c r="A246" s="70" t="s">
        <v>1154</v>
      </c>
      <c r="B246" s="74" t="s">
        <v>1155</v>
      </c>
      <c r="C246" s="72"/>
      <c r="D246" s="72"/>
    </row>
    <row r="247" spans="1:4" ht="12.75">
      <c r="A247" s="70" t="s">
        <v>1156</v>
      </c>
      <c r="B247" s="74" t="s">
        <v>1157</v>
      </c>
      <c r="C247" s="72"/>
      <c r="D247" s="72"/>
    </row>
    <row r="248" spans="1:4" ht="12.75">
      <c r="A248" s="70" t="s">
        <v>1158</v>
      </c>
      <c r="B248" s="74" t="s">
        <v>1159</v>
      </c>
      <c r="C248" s="72"/>
      <c r="D248" s="72"/>
    </row>
    <row r="249" spans="1:4" ht="12.75">
      <c r="A249" s="70" t="s">
        <v>1160</v>
      </c>
      <c r="B249" s="74" t="s">
        <v>1161</v>
      </c>
      <c r="C249" s="72"/>
      <c r="D249" s="72"/>
    </row>
    <row r="250" spans="1:4" ht="12.75">
      <c r="A250" s="70" t="s">
        <v>1162</v>
      </c>
      <c r="B250" s="74" t="s">
        <v>1163</v>
      </c>
      <c r="C250" s="72"/>
      <c r="D250" s="72"/>
    </row>
    <row r="251" spans="1:4" ht="12.75">
      <c r="A251" s="70" t="s">
        <v>1164</v>
      </c>
      <c r="B251" s="74" t="s">
        <v>1165</v>
      </c>
      <c r="C251" s="72"/>
      <c r="D251" s="72"/>
    </row>
    <row r="252" spans="1:4" ht="12.75">
      <c r="A252" s="70" t="s">
        <v>1166</v>
      </c>
      <c r="B252" s="74" t="s">
        <v>1167</v>
      </c>
      <c r="C252" s="72"/>
      <c r="D252" s="72"/>
    </row>
    <row r="253" spans="1:4" ht="12.75">
      <c r="A253" s="70" t="s">
        <v>1168</v>
      </c>
      <c r="B253" s="74" t="s">
        <v>1169</v>
      </c>
      <c r="C253" s="72"/>
      <c r="D253" s="72"/>
    </row>
    <row r="254" spans="1:4" ht="12.75">
      <c r="A254" s="70" t="s">
        <v>1170</v>
      </c>
      <c r="B254" s="74" t="s">
        <v>1171</v>
      </c>
      <c r="C254" s="72"/>
      <c r="D254" s="72"/>
    </row>
    <row r="255" spans="1:4" ht="12.75">
      <c r="A255" s="70" t="s">
        <v>1172</v>
      </c>
      <c r="B255" s="74" t="s">
        <v>1173</v>
      </c>
      <c r="C255" s="72"/>
      <c r="D255" s="72"/>
    </row>
    <row r="256" spans="1:4" ht="12.75">
      <c r="A256" s="70" t="s">
        <v>1174</v>
      </c>
      <c r="B256" s="74" t="s">
        <v>1175</v>
      </c>
      <c r="C256" s="72"/>
      <c r="D256" s="72"/>
    </row>
    <row r="257" spans="1:4" ht="12.75">
      <c r="A257" s="70" t="s">
        <v>1176</v>
      </c>
      <c r="B257" s="74" t="s">
        <v>1177</v>
      </c>
      <c r="C257" s="72"/>
      <c r="D257" s="72"/>
    </row>
    <row r="258" spans="1:4" ht="12.75">
      <c r="A258" s="70" t="s">
        <v>1178</v>
      </c>
      <c r="B258" s="74" t="s">
        <v>1179</v>
      </c>
      <c r="C258" s="72"/>
      <c r="D258" s="72"/>
    </row>
    <row r="259" spans="1:4" ht="12.75">
      <c r="A259" s="70" t="s">
        <v>1180</v>
      </c>
      <c r="B259" s="74" t="s">
        <v>1181</v>
      </c>
      <c r="C259" s="72"/>
      <c r="D259" s="72"/>
    </row>
    <row r="260" spans="1:4" ht="12.75">
      <c r="A260" s="70" t="s">
        <v>1182</v>
      </c>
      <c r="B260" s="74" t="s">
        <v>1183</v>
      </c>
      <c r="C260" s="72"/>
      <c r="D260" s="72"/>
    </row>
    <row r="261" spans="1:4" ht="12.75">
      <c r="A261" s="70" t="s">
        <v>1184</v>
      </c>
      <c r="B261" s="74" t="s">
        <v>1185</v>
      </c>
      <c r="C261" s="72"/>
      <c r="D261" s="72"/>
    </row>
    <row r="262" spans="1:4" ht="12.75">
      <c r="A262" s="70" t="s">
        <v>1186</v>
      </c>
      <c r="B262" s="74" t="s">
        <v>1187</v>
      </c>
      <c r="C262" s="72"/>
      <c r="D262" s="72"/>
    </row>
    <row r="263" spans="1:4" ht="12.75">
      <c r="A263" s="70" t="s">
        <v>1188</v>
      </c>
      <c r="B263" s="74" t="s">
        <v>1189</v>
      </c>
      <c r="C263" s="72"/>
      <c r="D263" s="72"/>
    </row>
    <row r="264" spans="1:4" ht="12.75">
      <c r="A264" s="70" t="s">
        <v>1190</v>
      </c>
      <c r="B264" s="74" t="s">
        <v>1191</v>
      </c>
      <c r="C264" s="72"/>
      <c r="D264" s="72"/>
    </row>
    <row r="265" spans="1:4" ht="12.75">
      <c r="A265" s="70" t="s">
        <v>1192</v>
      </c>
      <c r="B265" s="74" t="s">
        <v>1193</v>
      </c>
      <c r="C265" s="72"/>
      <c r="D265" s="72"/>
    </row>
    <row r="266" spans="1:4" ht="12.75">
      <c r="A266" s="70" t="s">
        <v>1194</v>
      </c>
      <c r="B266" s="74" t="s">
        <v>1195</v>
      </c>
      <c r="C266" s="72"/>
      <c r="D266" s="72"/>
    </row>
    <row r="267" spans="1:4" ht="18.75">
      <c r="A267" s="69">
        <v>6</v>
      </c>
      <c r="B267" s="76" t="s">
        <v>1196</v>
      </c>
      <c r="C267" s="68"/>
      <c r="D267" s="68"/>
    </row>
    <row r="268" spans="1:4" ht="12.75">
      <c r="A268" s="70" t="s">
        <v>1197</v>
      </c>
      <c r="B268" s="74" t="s">
        <v>1198</v>
      </c>
      <c r="C268" s="72"/>
      <c r="D268" s="72"/>
    </row>
    <row r="269" spans="1:4" ht="12.75">
      <c r="A269" s="70" t="s">
        <v>1199</v>
      </c>
      <c r="B269" s="74" t="s">
        <v>1200</v>
      </c>
      <c r="C269" s="72"/>
      <c r="D269" s="72"/>
    </row>
    <row r="270" spans="1:4" ht="12.75">
      <c r="A270" s="70" t="s">
        <v>1201</v>
      </c>
      <c r="B270" s="74" t="s">
        <v>1202</v>
      </c>
      <c r="C270" s="72"/>
      <c r="D270" s="72"/>
    </row>
    <row r="271" spans="1:4" ht="12.75">
      <c r="A271" s="70" t="s">
        <v>1203</v>
      </c>
      <c r="B271" s="74" t="s">
        <v>1204</v>
      </c>
      <c r="C271" s="72"/>
      <c r="D271" s="72"/>
    </row>
    <row r="272" spans="1:4" ht="12.75">
      <c r="A272" s="70" t="s">
        <v>1205</v>
      </c>
      <c r="B272" s="74" t="s">
        <v>1206</v>
      </c>
      <c r="C272" s="72"/>
      <c r="D272" s="72"/>
    </row>
    <row r="273" spans="1:4" ht="25.5">
      <c r="A273" s="70" t="s">
        <v>1207</v>
      </c>
      <c r="B273" s="74" t="s">
        <v>1208</v>
      </c>
      <c r="C273" s="72"/>
      <c r="D273" s="72"/>
    </row>
    <row r="274" spans="1:4" ht="25.5">
      <c r="A274" s="70" t="s">
        <v>1209</v>
      </c>
      <c r="B274" s="74" t="s">
        <v>1210</v>
      </c>
      <c r="C274" s="72"/>
      <c r="D274" s="72"/>
    </row>
    <row r="275" spans="1:4" ht="12.75">
      <c r="A275" s="70" t="s">
        <v>1211</v>
      </c>
      <c r="B275" s="74" t="s">
        <v>1212</v>
      </c>
      <c r="C275" s="72"/>
      <c r="D275" s="72"/>
    </row>
    <row r="276" spans="1:4" ht="12.75">
      <c r="A276" s="70" t="s">
        <v>1213</v>
      </c>
      <c r="B276" s="74" t="s">
        <v>1214</v>
      </c>
      <c r="C276" s="72"/>
      <c r="D276" s="72"/>
    </row>
    <row r="277" spans="1:4" ht="12.75">
      <c r="A277" s="70" t="s">
        <v>1215</v>
      </c>
      <c r="B277" s="74" t="s">
        <v>1216</v>
      </c>
      <c r="C277" s="72"/>
      <c r="D277" s="72"/>
    </row>
    <row r="278" spans="1:4" ht="12.75">
      <c r="A278" s="70" t="s">
        <v>1217</v>
      </c>
      <c r="B278" s="74" t="s">
        <v>1218</v>
      </c>
      <c r="C278" s="72"/>
      <c r="D278" s="72"/>
    </row>
    <row r="279" spans="1:4" ht="12.75">
      <c r="A279" s="70" t="s">
        <v>1219</v>
      </c>
      <c r="B279" s="74" t="s">
        <v>1220</v>
      </c>
      <c r="C279" s="72"/>
      <c r="D279" s="72"/>
    </row>
    <row r="280" spans="1:4" ht="12.75">
      <c r="A280" s="70" t="s">
        <v>1221</v>
      </c>
      <c r="B280" s="74" t="s">
        <v>1222</v>
      </c>
      <c r="C280" s="72"/>
      <c r="D280" s="72"/>
    </row>
    <row r="281" spans="1:4" ht="12.75">
      <c r="A281" s="70" t="s">
        <v>1223</v>
      </c>
      <c r="B281" s="74" t="s">
        <v>1224</v>
      </c>
      <c r="C281" s="72"/>
      <c r="D281" s="72"/>
    </row>
    <row r="282" spans="1:4" ht="12.75">
      <c r="A282" s="70" t="s">
        <v>1225</v>
      </c>
      <c r="B282" s="74" t="s">
        <v>1226</v>
      </c>
      <c r="C282" s="72"/>
      <c r="D282" s="72"/>
    </row>
    <row r="283" spans="1:4" ht="12.75">
      <c r="A283" s="70" t="s">
        <v>1227</v>
      </c>
      <c r="B283" s="74" t="s">
        <v>1228</v>
      </c>
      <c r="C283" s="72"/>
      <c r="D283" s="72"/>
    </row>
    <row r="284" spans="1:4" ht="12.75">
      <c r="A284" s="75" t="s">
        <v>1229</v>
      </c>
      <c r="B284" s="77" t="s">
        <v>1230</v>
      </c>
      <c r="C284" s="72"/>
      <c r="D284" s="72"/>
    </row>
    <row r="285" spans="1:4" ht="12.75">
      <c r="A285" s="75" t="s">
        <v>1231</v>
      </c>
      <c r="B285" s="77" t="s">
        <v>1232</v>
      </c>
      <c r="C285" s="72"/>
      <c r="D285" s="72"/>
    </row>
    <row r="286" spans="1:4" ht="12.75">
      <c r="A286" s="70" t="s">
        <v>1233</v>
      </c>
      <c r="B286" s="77" t="s">
        <v>1234</v>
      </c>
      <c r="C286" s="72"/>
      <c r="D286" s="72"/>
    </row>
    <row r="287" spans="1:4" ht="12.75">
      <c r="A287" s="70" t="s">
        <v>1235</v>
      </c>
      <c r="B287" s="74" t="s">
        <v>1236</v>
      </c>
      <c r="C287" s="72"/>
      <c r="D287" s="72"/>
    </row>
    <row r="288" spans="1:4" ht="12.75">
      <c r="A288" s="70" t="s">
        <v>1237</v>
      </c>
      <c r="B288" s="74" t="s">
        <v>1238</v>
      </c>
      <c r="C288" s="72"/>
      <c r="D288" s="72"/>
    </row>
    <row r="289" spans="1:4" ht="12.75">
      <c r="A289" s="70" t="s">
        <v>1239</v>
      </c>
      <c r="B289" s="74" t="s">
        <v>1240</v>
      </c>
      <c r="C289" s="72"/>
      <c r="D289" s="72"/>
    </row>
    <row r="290" spans="1:4" ht="12.75">
      <c r="A290" s="70" t="s">
        <v>1241</v>
      </c>
      <c r="B290" s="74" t="s">
        <v>1242</v>
      </c>
      <c r="C290" s="72"/>
      <c r="D290" s="72"/>
    </row>
    <row r="291" spans="1:4" ht="12.75">
      <c r="A291" s="70" t="s">
        <v>1243</v>
      </c>
      <c r="B291" s="74" t="s">
        <v>1244</v>
      </c>
      <c r="C291" s="72"/>
      <c r="D291" s="72"/>
    </row>
    <row r="292" spans="1:4" ht="12.75">
      <c r="A292" s="70" t="s">
        <v>1245</v>
      </c>
      <c r="B292" s="74" t="s">
        <v>1246</v>
      </c>
      <c r="C292" s="72"/>
      <c r="D292" s="72"/>
    </row>
    <row r="293" spans="1:4" ht="12.75">
      <c r="A293" s="70" t="s">
        <v>1247</v>
      </c>
      <c r="B293" s="74" t="s">
        <v>1248</v>
      </c>
      <c r="C293" s="72"/>
      <c r="D293" s="72"/>
    </row>
    <row r="294" spans="1:4" ht="12.75">
      <c r="A294" s="70" t="s">
        <v>1249</v>
      </c>
      <c r="B294" s="74" t="s">
        <v>1250</v>
      </c>
      <c r="C294" s="72"/>
      <c r="D294" s="72"/>
    </row>
    <row r="295" spans="1:4" ht="12.75">
      <c r="A295" s="70" t="s">
        <v>1251</v>
      </c>
      <c r="B295" s="74" t="s">
        <v>1252</v>
      </c>
      <c r="C295" s="72"/>
      <c r="D295" s="72"/>
    </row>
    <row r="296" spans="1:4" ht="12.75">
      <c r="A296" s="70" t="s">
        <v>1253</v>
      </c>
      <c r="B296" s="74" t="s">
        <v>1254</v>
      </c>
      <c r="C296" s="72"/>
      <c r="D296" s="72"/>
    </row>
    <row r="297" spans="1:4" ht="12.75">
      <c r="A297" s="70" t="s">
        <v>1255</v>
      </c>
      <c r="B297" s="74" t="s">
        <v>1256</v>
      </c>
      <c r="C297" s="72"/>
      <c r="D297" s="72"/>
    </row>
    <row r="298" spans="1:4" ht="12.75">
      <c r="A298" s="70" t="s">
        <v>1257</v>
      </c>
      <c r="B298" s="74" t="s">
        <v>1258</v>
      </c>
      <c r="C298" s="72"/>
      <c r="D298" s="72"/>
    </row>
    <row r="299" spans="1:4" ht="12.75">
      <c r="A299" s="70" t="s">
        <v>1259</v>
      </c>
      <c r="B299" s="74" t="s">
        <v>1260</v>
      </c>
      <c r="C299" s="72"/>
      <c r="D299" s="72"/>
    </row>
    <row r="300" spans="1:4" ht="12.75">
      <c r="A300" s="70" t="s">
        <v>1261</v>
      </c>
      <c r="B300" s="74" t="s">
        <v>1262</v>
      </c>
      <c r="C300" s="72"/>
      <c r="D300" s="72"/>
    </row>
    <row r="301" spans="1:4" ht="12.75">
      <c r="A301" s="70" t="s">
        <v>1263</v>
      </c>
      <c r="B301" s="74" t="s">
        <v>1264</v>
      </c>
      <c r="C301" s="72"/>
      <c r="D301" s="72"/>
    </row>
    <row r="302" spans="1:4" ht="12.75">
      <c r="A302" s="70" t="s">
        <v>1265</v>
      </c>
      <c r="B302" s="74" t="s">
        <v>1266</v>
      </c>
      <c r="C302" s="72"/>
      <c r="D302" s="72"/>
    </row>
    <row r="303" spans="1:4" ht="12.75">
      <c r="A303" s="70" t="s">
        <v>1267</v>
      </c>
      <c r="B303" s="74" t="s">
        <v>1268</v>
      </c>
      <c r="C303" s="72"/>
      <c r="D303" s="72"/>
    </row>
    <row r="304" spans="1:4" ht="12.75">
      <c r="A304" s="70" t="s">
        <v>1269</v>
      </c>
      <c r="B304" s="74" t="s">
        <v>1270</v>
      </c>
      <c r="C304" s="72"/>
      <c r="D304" s="72"/>
    </row>
    <row r="305" spans="1:4" ht="12.75">
      <c r="A305" s="70" t="s">
        <v>1271</v>
      </c>
      <c r="B305" s="74" t="s">
        <v>1272</v>
      </c>
      <c r="C305" s="72"/>
      <c r="D305" s="72"/>
    </row>
    <row r="306" spans="1:4" ht="12.75">
      <c r="A306" s="70" t="s">
        <v>1273</v>
      </c>
      <c r="B306" s="74" t="s">
        <v>1274</v>
      </c>
      <c r="C306" s="72"/>
      <c r="D306" s="72"/>
    </row>
    <row r="307" spans="1:4" ht="12.75">
      <c r="A307" s="70" t="s">
        <v>1275</v>
      </c>
      <c r="B307" s="74" t="s">
        <v>1276</v>
      </c>
      <c r="C307" s="72"/>
      <c r="D307" s="72"/>
    </row>
    <row r="308" spans="1:4" ht="12.75">
      <c r="A308" s="70" t="s">
        <v>1277</v>
      </c>
      <c r="B308" s="74" t="s">
        <v>1278</v>
      </c>
      <c r="C308" s="72"/>
      <c r="D308" s="72"/>
    </row>
    <row r="309" spans="1:4" ht="12.75">
      <c r="A309" s="70" t="s">
        <v>1279</v>
      </c>
      <c r="B309" s="74" t="s">
        <v>1280</v>
      </c>
      <c r="C309" s="72"/>
      <c r="D309" s="72"/>
    </row>
    <row r="310" spans="1:4" ht="25.5">
      <c r="A310" s="70" t="s">
        <v>1281</v>
      </c>
      <c r="B310" s="74" t="s">
        <v>1282</v>
      </c>
      <c r="C310" s="72"/>
      <c r="D310" s="72"/>
    </row>
    <row r="311" spans="1:4" ht="25.5">
      <c r="A311" s="70" t="s">
        <v>1283</v>
      </c>
      <c r="B311" s="74" t="s">
        <v>1284</v>
      </c>
      <c r="C311" s="72"/>
      <c r="D311" s="72"/>
    </row>
    <row r="312" spans="1:4" ht="12.75">
      <c r="A312" s="70" t="s">
        <v>1285</v>
      </c>
      <c r="B312" s="74" t="s">
        <v>1286</v>
      </c>
      <c r="C312" s="72"/>
      <c r="D312" s="72"/>
    </row>
    <row r="313" spans="1:4" ht="12.75">
      <c r="A313" s="70" t="s">
        <v>1287</v>
      </c>
      <c r="B313" s="74" t="s">
        <v>1288</v>
      </c>
      <c r="C313" s="72"/>
      <c r="D313" s="72"/>
    </row>
    <row r="314" spans="1:4" ht="18.75">
      <c r="A314" s="69">
        <v>7</v>
      </c>
      <c r="B314" s="76" t="s">
        <v>1289</v>
      </c>
      <c r="C314" s="68"/>
      <c r="D314" s="68"/>
    </row>
    <row r="315" spans="1:4" ht="12.75">
      <c r="A315" s="70" t="s">
        <v>1290</v>
      </c>
      <c r="B315" s="74" t="s">
        <v>1291</v>
      </c>
      <c r="C315" s="72"/>
      <c r="D315" s="72"/>
    </row>
    <row r="316" spans="1:4" ht="12.75">
      <c r="A316" s="70" t="s">
        <v>1292</v>
      </c>
      <c r="B316" s="74" t="s">
        <v>1293</v>
      </c>
      <c r="C316" s="72"/>
      <c r="D316" s="72"/>
    </row>
    <row r="317" spans="1:4" ht="12.75">
      <c r="A317" s="70" t="s">
        <v>1294</v>
      </c>
      <c r="B317" s="74" t="s">
        <v>1295</v>
      </c>
      <c r="C317" s="72"/>
      <c r="D317" s="72"/>
    </row>
    <row r="318" spans="1:4" ht="12.75">
      <c r="A318" s="70" t="s">
        <v>1296</v>
      </c>
      <c r="B318" s="74" t="s">
        <v>1297</v>
      </c>
      <c r="C318" s="72"/>
      <c r="D318" s="72"/>
    </row>
    <row r="319" spans="1:4" ht="12.75">
      <c r="A319" s="70" t="s">
        <v>1298</v>
      </c>
      <c r="B319" s="74" t="s">
        <v>1299</v>
      </c>
      <c r="C319" s="72"/>
      <c r="D319" s="72"/>
    </row>
    <row r="320" spans="1:4" ht="12.75">
      <c r="A320" s="70" t="s">
        <v>1300</v>
      </c>
      <c r="B320" s="74" t="s">
        <v>1301</v>
      </c>
      <c r="C320" s="72"/>
      <c r="D320" s="72"/>
    </row>
    <row r="321" spans="1:4" ht="12.75">
      <c r="A321" s="70" t="s">
        <v>1302</v>
      </c>
      <c r="B321" s="74" t="s">
        <v>1303</v>
      </c>
      <c r="C321" s="72"/>
      <c r="D321" s="72"/>
    </row>
    <row r="322" spans="1:4" ht="12.75">
      <c r="A322" s="70" t="s">
        <v>1304</v>
      </c>
      <c r="B322" s="77" t="s">
        <v>1305</v>
      </c>
      <c r="C322" s="72"/>
      <c r="D322" s="72"/>
    </row>
    <row r="323" spans="1:4" ht="12.75">
      <c r="A323" s="70" t="s">
        <v>1306</v>
      </c>
      <c r="B323" s="77" t="s">
        <v>1307</v>
      </c>
      <c r="C323" s="72"/>
      <c r="D323" s="72"/>
    </row>
    <row r="324" spans="1:4" ht="25.5">
      <c r="A324" s="70" t="s">
        <v>1308</v>
      </c>
      <c r="B324" s="74" t="s">
        <v>1309</v>
      </c>
      <c r="C324" s="72"/>
      <c r="D324" s="72"/>
    </row>
    <row r="325" spans="1:4" ht="25.5">
      <c r="A325" s="70" t="s">
        <v>1310</v>
      </c>
      <c r="B325" s="74" t="s">
        <v>1311</v>
      </c>
      <c r="C325" s="72"/>
      <c r="D325" s="72"/>
    </row>
    <row r="326" spans="1:4" ht="25.5">
      <c r="A326" s="70" t="s">
        <v>1312</v>
      </c>
      <c r="B326" s="74" t="s">
        <v>1313</v>
      </c>
      <c r="C326" s="72"/>
      <c r="D326" s="72"/>
    </row>
    <row r="327" spans="1:4" ht="25.5">
      <c r="A327" s="70" t="s">
        <v>1314</v>
      </c>
      <c r="B327" s="74" t="s">
        <v>1315</v>
      </c>
      <c r="C327" s="72"/>
      <c r="D327" s="72"/>
    </row>
    <row r="328" spans="1:4" ht="12.75">
      <c r="A328" s="70" t="s">
        <v>1316</v>
      </c>
      <c r="B328" s="77" t="s">
        <v>1317</v>
      </c>
      <c r="C328" s="72"/>
      <c r="D328" s="72"/>
    </row>
    <row r="329" spans="1:4" ht="12.75">
      <c r="A329" s="70" t="s">
        <v>1318</v>
      </c>
      <c r="B329" s="77" t="s">
        <v>1319</v>
      </c>
      <c r="C329" s="72"/>
      <c r="D329" s="72"/>
    </row>
    <row r="330" spans="1:4" ht="12.75">
      <c r="A330" s="70" t="s">
        <v>1320</v>
      </c>
      <c r="B330" s="74" t="s">
        <v>1321</v>
      </c>
      <c r="C330" s="72"/>
      <c r="D330" s="72"/>
    </row>
    <row r="331" spans="1:4" ht="12.75">
      <c r="A331" s="70" t="s">
        <v>1322</v>
      </c>
      <c r="B331" s="74" t="s">
        <v>1323</v>
      </c>
      <c r="C331" s="72"/>
      <c r="D331" s="72"/>
    </row>
    <row r="332" spans="1:4" ht="12.75">
      <c r="A332" s="70" t="s">
        <v>1324</v>
      </c>
      <c r="B332" s="74" t="s">
        <v>1325</v>
      </c>
      <c r="C332" s="72"/>
      <c r="D332" s="72"/>
    </row>
    <row r="333" spans="1:4" ht="12.75">
      <c r="A333" s="70" t="s">
        <v>1326</v>
      </c>
      <c r="B333" s="74" t="s">
        <v>1327</v>
      </c>
      <c r="C333" s="72"/>
      <c r="D333" s="72"/>
    </row>
    <row r="334" spans="1:4" ht="12.75">
      <c r="A334" s="70" t="s">
        <v>1328</v>
      </c>
      <c r="B334" s="74" t="s">
        <v>1329</v>
      </c>
      <c r="C334" s="72"/>
      <c r="D334" s="72"/>
    </row>
    <row r="335" spans="1:4" ht="25.5">
      <c r="A335" s="70" t="s">
        <v>1330</v>
      </c>
      <c r="B335" s="74" t="s">
        <v>1331</v>
      </c>
      <c r="C335" s="72"/>
      <c r="D335" s="72"/>
    </row>
    <row r="336" spans="1:4" ht="25.5">
      <c r="A336" s="70" t="s">
        <v>1332</v>
      </c>
      <c r="B336" s="74" t="s">
        <v>1333</v>
      </c>
      <c r="C336" s="72"/>
      <c r="D336" s="72"/>
    </row>
    <row r="337" spans="1:4" ht="12.75">
      <c r="A337" s="70" t="s">
        <v>1334</v>
      </c>
      <c r="B337" s="74" t="s">
        <v>1335</v>
      </c>
      <c r="C337" s="72"/>
      <c r="D337" s="72"/>
    </row>
    <row r="338" spans="1:4" ht="12.75">
      <c r="A338" s="70" t="s">
        <v>1336</v>
      </c>
      <c r="B338" s="74" t="s">
        <v>1337</v>
      </c>
      <c r="C338" s="72"/>
      <c r="D338" s="72"/>
    </row>
    <row r="339" spans="1:4" ht="25.5">
      <c r="A339" s="70" t="s">
        <v>1338</v>
      </c>
      <c r="B339" s="74" t="s">
        <v>1339</v>
      </c>
      <c r="C339" s="72"/>
      <c r="D339" s="72"/>
    </row>
    <row r="340" spans="1:4" ht="25.5">
      <c r="A340" s="70" t="s">
        <v>1340</v>
      </c>
      <c r="B340" s="74" t="s">
        <v>1341</v>
      </c>
      <c r="C340" s="72"/>
      <c r="D340" s="72"/>
    </row>
    <row r="341" spans="1:4" ht="12.75">
      <c r="A341" s="70" t="s">
        <v>1342</v>
      </c>
      <c r="B341" s="74" t="s">
        <v>1343</v>
      </c>
      <c r="C341" s="72"/>
      <c r="D341" s="72"/>
    </row>
    <row r="342" spans="1:4" ht="12.75">
      <c r="A342" s="70" t="s">
        <v>1344</v>
      </c>
      <c r="B342" s="74" t="s">
        <v>1345</v>
      </c>
      <c r="C342" s="72"/>
      <c r="D342" s="72"/>
    </row>
    <row r="343" spans="1:4" ht="37.5">
      <c r="A343" s="69">
        <v>8</v>
      </c>
      <c r="B343" s="76" t="s">
        <v>1346</v>
      </c>
      <c r="C343" s="68"/>
      <c r="D343" s="68"/>
    </row>
    <row r="344" spans="1:4" ht="25.5">
      <c r="A344" s="78" t="s">
        <v>1347</v>
      </c>
      <c r="B344" s="77" t="s">
        <v>1348</v>
      </c>
      <c r="C344" s="72"/>
      <c r="D344" s="72"/>
    </row>
    <row r="345" spans="1:4" ht="25.5">
      <c r="A345" s="78" t="s">
        <v>1349</v>
      </c>
      <c r="B345" s="77" t="s">
        <v>1350</v>
      </c>
      <c r="C345" s="72"/>
      <c r="D345" s="72"/>
    </row>
    <row r="346" spans="1:4" ht="12.75">
      <c r="A346" s="70" t="s">
        <v>1351</v>
      </c>
      <c r="B346" s="74" t="s">
        <v>1352</v>
      </c>
      <c r="C346" s="72"/>
      <c r="D346" s="72"/>
    </row>
    <row r="347" spans="1:4" ht="12.75">
      <c r="A347" s="70" t="s">
        <v>1353</v>
      </c>
      <c r="B347" s="74" t="s">
        <v>1354</v>
      </c>
      <c r="C347" s="72"/>
      <c r="D347" s="72"/>
    </row>
    <row r="348" spans="1:4" ht="12.75">
      <c r="A348" s="75" t="s">
        <v>1355</v>
      </c>
      <c r="B348" s="77" t="s">
        <v>1356</v>
      </c>
      <c r="C348" s="72"/>
      <c r="D348" s="72"/>
    </row>
    <row r="349" spans="1:4" ht="12.75">
      <c r="A349" s="75" t="s">
        <v>1357</v>
      </c>
      <c r="B349" s="77" t="s">
        <v>1358</v>
      </c>
      <c r="C349" s="72"/>
      <c r="D349" s="72"/>
    </row>
    <row r="350" spans="1:4" ht="12.75">
      <c r="A350" s="75" t="s">
        <v>1359</v>
      </c>
      <c r="B350" s="77" t="s">
        <v>1360</v>
      </c>
      <c r="C350" s="72"/>
      <c r="D350" s="72"/>
    </row>
    <row r="351" spans="1:4" ht="12.75">
      <c r="A351" s="75" t="s">
        <v>1361</v>
      </c>
      <c r="B351" s="77" t="s">
        <v>1362</v>
      </c>
      <c r="C351" s="72"/>
      <c r="D351" s="72"/>
    </row>
    <row r="352" spans="1:4" ht="12.75">
      <c r="A352" s="75" t="s">
        <v>1363</v>
      </c>
      <c r="B352" s="77" t="s">
        <v>1364</v>
      </c>
      <c r="C352" s="72"/>
      <c r="D352" s="72"/>
    </row>
    <row r="353" spans="1:4" ht="12.75">
      <c r="A353" s="70" t="s">
        <v>1365</v>
      </c>
      <c r="B353" s="74" t="s">
        <v>1366</v>
      </c>
      <c r="C353" s="72"/>
      <c r="D353" s="72"/>
    </row>
    <row r="354" spans="1:4" ht="12.75">
      <c r="A354" s="70" t="s">
        <v>1367</v>
      </c>
      <c r="B354" s="74" t="s">
        <v>1368</v>
      </c>
      <c r="C354" s="72"/>
      <c r="D354" s="72"/>
    </row>
    <row r="355" spans="1:4" ht="12.75">
      <c r="A355" s="70" t="s">
        <v>1369</v>
      </c>
      <c r="B355" s="74" t="s">
        <v>1370</v>
      </c>
      <c r="C355" s="72"/>
      <c r="D355" s="72"/>
    </row>
    <row r="356" spans="1:4" ht="12.75">
      <c r="A356" s="70" t="s">
        <v>1371</v>
      </c>
      <c r="B356" s="74" t="s">
        <v>1372</v>
      </c>
      <c r="C356" s="72"/>
      <c r="D356" s="72"/>
    </row>
    <row r="357" spans="1:4" ht="12.75">
      <c r="A357" s="70" t="s">
        <v>1373</v>
      </c>
      <c r="B357" s="74" t="s">
        <v>1374</v>
      </c>
      <c r="C357" s="72"/>
      <c r="D357" s="72"/>
    </row>
    <row r="358" spans="1:4" ht="12.75">
      <c r="A358" s="70" t="s">
        <v>1375</v>
      </c>
      <c r="B358" s="74" t="s">
        <v>1376</v>
      </c>
      <c r="C358" s="72"/>
      <c r="D358" s="72"/>
    </row>
    <row r="359" spans="1:4" ht="12.75">
      <c r="A359" s="70" t="s">
        <v>1377</v>
      </c>
      <c r="B359" s="74" t="s">
        <v>1378</v>
      </c>
      <c r="C359" s="72"/>
      <c r="D359" s="72"/>
    </row>
    <row r="360" spans="1:4" ht="12.75">
      <c r="A360" s="70" t="s">
        <v>1379</v>
      </c>
      <c r="B360" s="74" t="s">
        <v>1378</v>
      </c>
      <c r="C360" s="72"/>
      <c r="D360" s="72"/>
    </row>
    <row r="361" spans="1:4" ht="12.75">
      <c r="A361" s="70" t="s">
        <v>1380</v>
      </c>
      <c r="B361" s="74" t="s">
        <v>1381</v>
      </c>
      <c r="C361" s="72"/>
      <c r="D361" s="72"/>
    </row>
    <row r="362" spans="1:4" ht="12.75">
      <c r="A362" s="70" t="s">
        <v>1382</v>
      </c>
      <c r="B362" s="74" t="s">
        <v>1383</v>
      </c>
      <c r="C362" s="72"/>
      <c r="D362" s="72"/>
    </row>
    <row r="363" spans="1:4" ht="12.75">
      <c r="A363" s="70" t="s">
        <v>1384</v>
      </c>
      <c r="B363" s="74" t="s">
        <v>1385</v>
      </c>
      <c r="C363" s="72"/>
      <c r="D363" s="72"/>
    </row>
    <row r="364" spans="1:4" ht="25.5">
      <c r="A364" s="70" t="s">
        <v>1386</v>
      </c>
      <c r="B364" s="74" t="s">
        <v>1387</v>
      </c>
      <c r="C364" s="72"/>
      <c r="D364" s="72"/>
    </row>
    <row r="365" spans="1:4" ht="25.5">
      <c r="A365" s="70" t="s">
        <v>1388</v>
      </c>
      <c r="B365" s="74" t="s">
        <v>1389</v>
      </c>
      <c r="C365" s="72"/>
      <c r="D365" s="72"/>
    </row>
    <row r="366" spans="1:4" ht="25.5">
      <c r="A366" s="70" t="s">
        <v>1390</v>
      </c>
      <c r="B366" s="74" t="s">
        <v>1391</v>
      </c>
      <c r="C366" s="72"/>
      <c r="D366" s="72"/>
    </row>
    <row r="367" spans="1:4" ht="12.75">
      <c r="A367" s="70" t="s">
        <v>1392</v>
      </c>
      <c r="B367" s="74" t="s">
        <v>1393</v>
      </c>
      <c r="C367" s="72"/>
      <c r="D367" s="72"/>
    </row>
    <row r="368" spans="1:4" ht="12.75">
      <c r="A368" s="70" t="s">
        <v>1394</v>
      </c>
      <c r="B368" s="74" t="s">
        <v>1395</v>
      </c>
      <c r="C368" s="72"/>
      <c r="D368" s="72"/>
    </row>
    <row r="369" spans="1:4" ht="12.75">
      <c r="A369" s="70" t="s">
        <v>1396</v>
      </c>
      <c r="B369" s="74" t="s">
        <v>1397</v>
      </c>
      <c r="C369" s="72"/>
      <c r="D369" s="72"/>
    </row>
    <row r="370" spans="1:4" ht="12.75">
      <c r="A370" s="70" t="s">
        <v>1398</v>
      </c>
      <c r="B370" s="74" t="s">
        <v>1399</v>
      </c>
      <c r="C370" s="72"/>
      <c r="D370" s="72"/>
    </row>
    <row r="371" spans="1:4" ht="12.75">
      <c r="A371" s="70" t="s">
        <v>1400</v>
      </c>
      <c r="B371" s="77" t="s">
        <v>1401</v>
      </c>
      <c r="C371" s="72"/>
      <c r="D371" s="72"/>
    </row>
    <row r="372" spans="1:4" ht="12.75">
      <c r="A372" s="70" t="s">
        <v>1402</v>
      </c>
      <c r="B372" s="77" t="s">
        <v>1403</v>
      </c>
      <c r="C372" s="72"/>
      <c r="D372" s="72"/>
    </row>
    <row r="373" spans="1:4" ht="12.75">
      <c r="A373" s="70" t="s">
        <v>1404</v>
      </c>
      <c r="B373" s="74" t="s">
        <v>1405</v>
      </c>
      <c r="C373" s="72"/>
      <c r="D373" s="72"/>
    </row>
    <row r="374" spans="1:4" ht="12.75">
      <c r="A374" s="70" t="s">
        <v>1406</v>
      </c>
      <c r="B374" s="77" t="s">
        <v>1407</v>
      </c>
      <c r="C374" s="72"/>
      <c r="D374" s="72"/>
    </row>
    <row r="375" spans="1:4" ht="12.75">
      <c r="A375" s="70" t="s">
        <v>1408</v>
      </c>
      <c r="B375" s="77" t="s">
        <v>1409</v>
      </c>
      <c r="C375" s="72"/>
      <c r="D375" s="72"/>
    </row>
    <row r="376" spans="1:4" ht="12.75">
      <c r="A376" s="70" t="s">
        <v>1410</v>
      </c>
      <c r="B376" s="74" t="s">
        <v>1411</v>
      </c>
      <c r="C376" s="72"/>
      <c r="D376" s="72"/>
    </row>
    <row r="377" spans="1:4" ht="12.75">
      <c r="A377" s="70" t="s">
        <v>1412</v>
      </c>
      <c r="B377" s="74" t="s">
        <v>1413</v>
      </c>
      <c r="C377" s="72"/>
      <c r="D377" s="72"/>
    </row>
    <row r="378" spans="1:4" ht="12.75">
      <c r="A378" s="70" t="s">
        <v>1414</v>
      </c>
      <c r="B378" s="74" t="s">
        <v>1415</v>
      </c>
      <c r="C378" s="72"/>
      <c r="D378" s="72"/>
    </row>
    <row r="379" spans="1:4" ht="12.75">
      <c r="A379" s="70" t="s">
        <v>1416</v>
      </c>
      <c r="B379" s="77" t="s">
        <v>1417</v>
      </c>
      <c r="C379" s="72"/>
      <c r="D379" s="72"/>
    </row>
    <row r="380" spans="1:4" ht="12.75">
      <c r="A380" s="70" t="s">
        <v>1418</v>
      </c>
      <c r="B380" s="77" t="s">
        <v>1419</v>
      </c>
      <c r="C380" s="72"/>
      <c r="D380" s="72"/>
    </row>
    <row r="381" spans="1:4" ht="12.75">
      <c r="A381" s="70" t="s">
        <v>1420</v>
      </c>
      <c r="B381" s="77" t="s">
        <v>1421</v>
      </c>
      <c r="C381" s="72"/>
      <c r="D381" s="72"/>
    </row>
    <row r="382" spans="1:4" ht="12.75">
      <c r="A382" s="70" t="s">
        <v>1422</v>
      </c>
      <c r="B382" s="74" t="s">
        <v>1423</v>
      </c>
      <c r="C382" s="72"/>
      <c r="D382" s="72"/>
    </row>
    <row r="383" spans="1:4" ht="12.75">
      <c r="A383" s="70" t="s">
        <v>1424</v>
      </c>
      <c r="B383" s="74" t="s">
        <v>1425</v>
      </c>
      <c r="C383" s="72"/>
      <c r="D383" s="72"/>
    </row>
    <row r="384" spans="1:4" ht="12.75">
      <c r="A384" s="70" t="s">
        <v>1426</v>
      </c>
      <c r="B384" s="74" t="s">
        <v>1427</v>
      </c>
      <c r="C384" s="72"/>
      <c r="D384" s="72"/>
    </row>
    <row r="385" spans="1:4" ht="12.75">
      <c r="A385" s="70" t="s">
        <v>1428</v>
      </c>
      <c r="B385" s="74" t="s">
        <v>1429</v>
      </c>
      <c r="C385" s="72"/>
      <c r="D385" s="72"/>
    </row>
    <row r="386" spans="1:4" ht="12.75">
      <c r="A386" s="70" t="s">
        <v>1430</v>
      </c>
      <c r="B386" s="74" t="s">
        <v>1431</v>
      </c>
      <c r="C386" s="72"/>
      <c r="D386" s="72"/>
    </row>
    <row r="387" spans="1:4" ht="12.75">
      <c r="A387" s="70" t="s">
        <v>1432</v>
      </c>
      <c r="B387" s="74" t="s">
        <v>1433</v>
      </c>
      <c r="C387" s="72"/>
      <c r="D387" s="72"/>
    </row>
    <row r="388" spans="1:4" ht="12.75">
      <c r="A388" s="70" t="s">
        <v>1434</v>
      </c>
      <c r="B388" s="74" t="s">
        <v>1435</v>
      </c>
      <c r="C388" s="72"/>
      <c r="D388" s="72"/>
    </row>
    <row r="389" spans="1:4" ht="12.75">
      <c r="A389" s="70" t="s">
        <v>1436</v>
      </c>
      <c r="B389" s="74" t="s">
        <v>1437</v>
      </c>
      <c r="C389" s="72"/>
      <c r="D389" s="72"/>
    </row>
    <row r="390" spans="1:4" ht="12.75">
      <c r="A390" s="70" t="s">
        <v>1438</v>
      </c>
      <c r="B390" s="74" t="s">
        <v>1439</v>
      </c>
      <c r="C390" s="72"/>
      <c r="D390" s="72"/>
    </row>
    <row r="391" spans="1:4" ht="12.75">
      <c r="A391" s="70" t="s">
        <v>1440</v>
      </c>
      <c r="B391" s="74" t="s">
        <v>1441</v>
      </c>
      <c r="C391" s="72"/>
      <c r="D391" s="72"/>
    </row>
    <row r="392" spans="1:4" ht="12.75">
      <c r="A392" s="70" t="s">
        <v>1442</v>
      </c>
      <c r="B392" s="74" t="s">
        <v>1443</v>
      </c>
      <c r="C392" s="72"/>
      <c r="D392" s="72"/>
    </row>
    <row r="393" spans="1:4" ht="12.75">
      <c r="A393" s="70" t="s">
        <v>1444</v>
      </c>
      <c r="B393" s="74" t="s">
        <v>1445</v>
      </c>
      <c r="C393" s="72"/>
      <c r="D393" s="72"/>
    </row>
    <row r="394" spans="1:4" ht="12.75">
      <c r="A394" s="70" t="s">
        <v>1446</v>
      </c>
      <c r="B394" s="77" t="s">
        <v>1447</v>
      </c>
      <c r="C394" s="72"/>
      <c r="D394" s="72"/>
    </row>
    <row r="395" spans="1:4" ht="12.75">
      <c r="A395" s="70" t="s">
        <v>1448</v>
      </c>
      <c r="B395" s="77" t="s">
        <v>1449</v>
      </c>
      <c r="C395" s="72"/>
      <c r="D395" s="72"/>
    </row>
    <row r="396" spans="1:4" ht="12.75">
      <c r="A396" s="70" t="s">
        <v>1450</v>
      </c>
      <c r="B396" s="77" t="s">
        <v>1451</v>
      </c>
      <c r="C396" s="72"/>
      <c r="D396" s="72"/>
    </row>
    <row r="397" spans="1:4" ht="12.75">
      <c r="A397" s="70" t="s">
        <v>1452</v>
      </c>
      <c r="B397" s="77" t="s">
        <v>1453</v>
      </c>
      <c r="C397" s="72"/>
      <c r="D397" s="72"/>
    </row>
    <row r="398" spans="1:4" ht="12.75">
      <c r="A398" s="70" t="s">
        <v>1454</v>
      </c>
      <c r="B398" s="74" t="s">
        <v>1455</v>
      </c>
      <c r="C398" s="72"/>
      <c r="D398" s="72"/>
    </row>
    <row r="399" spans="1:4" ht="12.75">
      <c r="A399" s="70" t="s">
        <v>1456</v>
      </c>
      <c r="B399" s="74" t="s">
        <v>1457</v>
      </c>
      <c r="C399" s="72"/>
      <c r="D399" s="72"/>
    </row>
    <row r="400" spans="1:4" ht="12.75">
      <c r="A400" s="70" t="s">
        <v>1458</v>
      </c>
      <c r="B400" s="74" t="s">
        <v>1459</v>
      </c>
      <c r="C400" s="72"/>
      <c r="D400" s="72"/>
    </row>
    <row r="401" spans="1:4" ht="12.75">
      <c r="A401" s="70" t="s">
        <v>1460</v>
      </c>
      <c r="B401" s="74" t="s">
        <v>1461</v>
      </c>
      <c r="C401" s="72"/>
      <c r="D401" s="72"/>
    </row>
    <row r="402" spans="1:4" ht="12.75">
      <c r="A402" s="70" t="s">
        <v>1462</v>
      </c>
      <c r="B402" s="74" t="s">
        <v>1463</v>
      </c>
      <c r="C402" s="72"/>
      <c r="D402" s="72"/>
    </row>
    <row r="403" spans="1:4" ht="12.75">
      <c r="A403" s="70" t="s">
        <v>1464</v>
      </c>
      <c r="B403" s="74" t="s">
        <v>1465</v>
      </c>
      <c r="C403" s="72"/>
      <c r="D403" s="72"/>
    </row>
    <row r="404" spans="1:4" ht="12.75">
      <c r="A404" s="70" t="s">
        <v>1466</v>
      </c>
      <c r="B404" s="74" t="s">
        <v>1467</v>
      </c>
      <c r="C404" s="72"/>
      <c r="D404" s="72"/>
    </row>
    <row r="405" spans="1:4" ht="12.75">
      <c r="A405" s="70" t="s">
        <v>1468</v>
      </c>
      <c r="B405" s="74" t="s">
        <v>1469</v>
      </c>
      <c r="C405" s="72"/>
      <c r="D405" s="72"/>
    </row>
    <row r="406" spans="1:4" ht="12.75">
      <c r="A406" s="70" t="s">
        <v>1470</v>
      </c>
      <c r="B406" s="74" t="s">
        <v>1471</v>
      </c>
      <c r="C406" s="72"/>
      <c r="D406" s="72"/>
    </row>
    <row r="407" spans="1:4" ht="12.75">
      <c r="A407" s="70" t="s">
        <v>1472</v>
      </c>
      <c r="B407" s="74" t="s">
        <v>1473</v>
      </c>
      <c r="C407" s="72"/>
      <c r="D407" s="72"/>
    </row>
    <row r="408" spans="1:4" ht="12.75">
      <c r="A408" s="70" t="s">
        <v>1474</v>
      </c>
      <c r="B408" s="74" t="s">
        <v>1475</v>
      </c>
      <c r="C408" s="72"/>
      <c r="D408" s="72"/>
    </row>
    <row r="409" spans="1:4" ht="12.75">
      <c r="A409" s="70" t="s">
        <v>1476</v>
      </c>
      <c r="B409" s="74" t="s">
        <v>1477</v>
      </c>
      <c r="C409" s="72"/>
      <c r="D409" s="72"/>
    </row>
    <row r="410" spans="1:4" ht="12.75">
      <c r="A410" s="70" t="s">
        <v>1478</v>
      </c>
      <c r="B410" s="74" t="s">
        <v>1479</v>
      </c>
      <c r="C410" s="72"/>
      <c r="D410" s="72"/>
    </row>
    <row r="411" spans="1:4" ht="12.75">
      <c r="A411" s="70" t="s">
        <v>1480</v>
      </c>
      <c r="B411" s="71" t="s">
        <v>1481</v>
      </c>
      <c r="C411" s="72"/>
      <c r="D411" s="72"/>
    </row>
    <row r="412" spans="1:4" ht="12.75">
      <c r="A412" s="70" t="s">
        <v>1482</v>
      </c>
      <c r="B412" s="71" t="s">
        <v>1483</v>
      </c>
      <c r="C412" s="72"/>
      <c r="D412" s="72"/>
    </row>
    <row r="413" spans="1:4" ht="12.75">
      <c r="A413" s="70" t="s">
        <v>1484</v>
      </c>
      <c r="B413" s="71" t="s">
        <v>1485</v>
      </c>
      <c r="C413" s="72"/>
      <c r="D413" s="72"/>
    </row>
    <row r="414" spans="1:4" ht="12.75">
      <c r="A414" s="70" t="s">
        <v>1486</v>
      </c>
      <c r="B414" s="71" t="s">
        <v>1487</v>
      </c>
      <c r="C414" s="72"/>
      <c r="D414" s="72"/>
    </row>
    <row r="415" spans="1:4" ht="12.75">
      <c r="A415" s="70" t="s">
        <v>1488</v>
      </c>
      <c r="B415" s="71" t="s">
        <v>1489</v>
      </c>
      <c r="C415" s="72"/>
      <c r="D415" s="72"/>
    </row>
    <row r="416" spans="1:4" ht="12.75">
      <c r="A416" s="70" t="s">
        <v>1490</v>
      </c>
      <c r="B416" s="71" t="s">
        <v>1491</v>
      </c>
      <c r="C416" s="72"/>
      <c r="D416" s="72"/>
    </row>
    <row r="417" spans="1:4" ht="12.75">
      <c r="A417" s="70" t="s">
        <v>1492</v>
      </c>
      <c r="B417" s="79" t="s">
        <v>1493</v>
      </c>
      <c r="C417" s="72"/>
      <c r="D417" s="72"/>
    </row>
    <row r="418" spans="1:4" ht="12.75">
      <c r="A418" s="70" t="s">
        <v>1494</v>
      </c>
      <c r="B418" s="71" t="s">
        <v>1495</v>
      </c>
      <c r="C418" s="72"/>
      <c r="D418" s="72"/>
    </row>
    <row r="419" spans="1:4" ht="12.75">
      <c r="A419" s="70" t="s">
        <v>1496</v>
      </c>
      <c r="B419" s="71" t="s">
        <v>1497</v>
      </c>
      <c r="C419" s="72"/>
      <c r="D419" s="72"/>
    </row>
    <row r="420" spans="1:4" ht="12.75">
      <c r="A420" s="70" t="s">
        <v>1498</v>
      </c>
      <c r="B420" s="71" t="s">
        <v>1499</v>
      </c>
      <c r="C420" s="72"/>
      <c r="D420" s="72"/>
    </row>
    <row r="421" spans="1:4" ht="12.75">
      <c r="A421" s="70" t="s">
        <v>1500</v>
      </c>
      <c r="B421" s="71" t="s">
        <v>1501</v>
      </c>
      <c r="C421" s="72"/>
      <c r="D421" s="72"/>
    </row>
    <row r="422" spans="1:4" ht="12.75">
      <c r="A422" s="70" t="s">
        <v>1502</v>
      </c>
      <c r="B422" s="71" t="s">
        <v>1503</v>
      </c>
      <c r="C422" s="72"/>
      <c r="D422" s="72"/>
    </row>
    <row r="423" spans="1:4" ht="12.75">
      <c r="A423" s="70" t="s">
        <v>1504</v>
      </c>
      <c r="B423" s="71" t="s">
        <v>1505</v>
      </c>
      <c r="C423" s="72"/>
      <c r="D423" s="72"/>
    </row>
    <row r="424" spans="1:4" ht="12.75">
      <c r="A424" s="70" t="s">
        <v>1506</v>
      </c>
      <c r="B424" s="71" t="s">
        <v>1507</v>
      </c>
      <c r="C424" s="72"/>
      <c r="D424" s="72"/>
    </row>
    <row r="425" spans="1:4" ht="12.75">
      <c r="A425" s="70" t="s">
        <v>1508</v>
      </c>
      <c r="B425" s="71" t="s">
        <v>1509</v>
      </c>
      <c r="C425" s="72"/>
      <c r="D425" s="72"/>
    </row>
    <row r="426" spans="1:4" ht="12.75">
      <c r="A426" s="70" t="s">
        <v>1510</v>
      </c>
      <c r="B426" s="71" t="s">
        <v>1511</v>
      </c>
      <c r="C426" s="72"/>
      <c r="D426" s="72"/>
    </row>
    <row r="427" spans="1:4" ht="12.75">
      <c r="A427" s="70" t="s">
        <v>1512</v>
      </c>
      <c r="B427" s="71" t="s">
        <v>1513</v>
      </c>
      <c r="C427" s="72"/>
      <c r="D427" s="72"/>
    </row>
    <row r="428" spans="1:4" ht="18.75">
      <c r="A428" s="69">
        <v>9</v>
      </c>
      <c r="B428" s="76" t="s">
        <v>1514</v>
      </c>
      <c r="C428" s="68"/>
      <c r="D428" s="68"/>
    </row>
    <row r="429" spans="1:4" ht="12.75">
      <c r="A429" s="70" t="s">
        <v>1515</v>
      </c>
      <c r="B429" s="79" t="s">
        <v>1516</v>
      </c>
      <c r="C429" s="72"/>
      <c r="D429" s="72"/>
    </row>
    <row r="430" spans="1:4" ht="12.75">
      <c r="A430" s="70" t="s">
        <v>1517</v>
      </c>
      <c r="B430" s="79" t="s">
        <v>1518</v>
      </c>
      <c r="C430" s="72"/>
      <c r="D430" s="72"/>
    </row>
    <row r="431" spans="1:4" ht="12.75">
      <c r="A431" s="70" t="s">
        <v>1519</v>
      </c>
      <c r="B431" s="79" t="s">
        <v>1520</v>
      </c>
      <c r="C431" s="72"/>
      <c r="D431" s="72"/>
    </row>
    <row r="432" spans="1:4" ht="12.75">
      <c r="A432" s="70" t="s">
        <v>1521</v>
      </c>
      <c r="B432" s="71" t="s">
        <v>1522</v>
      </c>
      <c r="C432" s="72"/>
      <c r="D432" s="72"/>
    </row>
    <row r="433" spans="1:4" ht="12.75">
      <c r="A433" s="70" t="s">
        <v>1523</v>
      </c>
      <c r="B433" s="71" t="s">
        <v>1524</v>
      </c>
      <c r="C433" s="72"/>
      <c r="D433" s="72"/>
    </row>
    <row r="434" spans="1:4" ht="12.75">
      <c r="A434" s="70" t="s">
        <v>1525</v>
      </c>
      <c r="B434" s="71" t="s">
        <v>1526</v>
      </c>
      <c r="C434" s="72"/>
      <c r="D434" s="72"/>
    </row>
    <row r="435" spans="1:4" ht="12.75">
      <c r="A435" s="70" t="s">
        <v>1527</v>
      </c>
      <c r="B435" s="71" t="s">
        <v>1528</v>
      </c>
      <c r="C435" s="72"/>
      <c r="D435" s="72"/>
    </row>
    <row r="436" spans="1:4" ht="12.75">
      <c r="A436" s="70" t="s">
        <v>1529</v>
      </c>
      <c r="B436" s="71" t="s">
        <v>1530</v>
      </c>
      <c r="C436" s="72"/>
      <c r="D436" s="72"/>
    </row>
    <row r="437" spans="1:4" ht="12.75">
      <c r="A437" s="70" t="s">
        <v>1531</v>
      </c>
      <c r="B437" s="71" t="s">
        <v>1532</v>
      </c>
      <c r="C437" s="72"/>
      <c r="D437" s="72"/>
    </row>
    <row r="438" spans="1:4" ht="12.75">
      <c r="A438" s="70" t="s">
        <v>1533</v>
      </c>
      <c r="B438" s="71" t="s">
        <v>1534</v>
      </c>
      <c r="C438" s="72"/>
      <c r="D438" s="72"/>
    </row>
    <row r="439" spans="1:4" ht="25.5">
      <c r="A439" s="70" t="s">
        <v>1535</v>
      </c>
      <c r="B439" s="71" t="s">
        <v>1536</v>
      </c>
      <c r="C439" s="72"/>
      <c r="D439" s="72"/>
    </row>
    <row r="440" spans="1:4" ht="12.75">
      <c r="A440" s="70" t="s">
        <v>1537</v>
      </c>
      <c r="B440" s="71" t="s">
        <v>1538</v>
      </c>
      <c r="C440" s="72"/>
      <c r="D440" s="72"/>
    </row>
    <row r="441" spans="1:4" ht="25.5">
      <c r="A441" s="70" t="s">
        <v>1539</v>
      </c>
      <c r="B441" s="71" t="s">
        <v>1540</v>
      </c>
      <c r="C441" s="72"/>
      <c r="D441" s="72"/>
    </row>
    <row r="442" spans="1:4" ht="25.5">
      <c r="A442" s="70" t="s">
        <v>1541</v>
      </c>
      <c r="B442" s="71" t="s">
        <v>1542</v>
      </c>
      <c r="C442" s="72"/>
      <c r="D442" s="72"/>
    </row>
    <row r="443" spans="1:4" ht="12.75">
      <c r="A443" s="70" t="s">
        <v>1543</v>
      </c>
      <c r="B443" s="71" t="s">
        <v>1544</v>
      </c>
      <c r="C443" s="72"/>
      <c r="D443" s="72"/>
    </row>
    <row r="444" spans="1:4" ht="12.75">
      <c r="A444" s="70" t="s">
        <v>1545</v>
      </c>
      <c r="B444" s="71" t="s">
        <v>1546</v>
      </c>
      <c r="C444" s="72"/>
      <c r="D444" s="72"/>
    </row>
    <row r="445" spans="1:4" ht="12.75">
      <c r="A445" s="70" t="s">
        <v>1547</v>
      </c>
      <c r="B445" s="71" t="s">
        <v>1548</v>
      </c>
      <c r="C445" s="72"/>
      <c r="D445" s="72"/>
    </row>
    <row r="446" spans="1:4" ht="12.75">
      <c r="A446" s="70" t="s">
        <v>1549</v>
      </c>
      <c r="B446" s="71" t="s">
        <v>1550</v>
      </c>
      <c r="C446" s="72"/>
      <c r="D446" s="72"/>
    </row>
    <row r="447" spans="1:4" ht="12.75">
      <c r="A447" s="70" t="s">
        <v>1551</v>
      </c>
      <c r="B447" s="71" t="s">
        <v>1552</v>
      </c>
      <c r="C447" s="72"/>
      <c r="D447" s="72"/>
    </row>
    <row r="448" spans="1:4" ht="12.75">
      <c r="A448" s="70" t="s">
        <v>1553</v>
      </c>
      <c r="B448" s="71" t="s">
        <v>1554</v>
      </c>
      <c r="C448" s="72"/>
      <c r="D448" s="72"/>
    </row>
    <row r="449" spans="1:4" ht="12.75">
      <c r="A449" s="70" t="s">
        <v>1555</v>
      </c>
      <c r="B449" s="79" t="s">
        <v>1556</v>
      </c>
      <c r="C449" s="72"/>
      <c r="D449" s="72"/>
    </row>
    <row r="450" spans="1:4" ht="12.75">
      <c r="A450" s="70" t="s">
        <v>1557</v>
      </c>
      <c r="B450" s="79" t="s">
        <v>1558</v>
      </c>
      <c r="C450" s="72"/>
      <c r="D450" s="72"/>
    </row>
    <row r="451" spans="1:4" ht="12.75">
      <c r="A451" s="70" t="s">
        <v>1559</v>
      </c>
      <c r="B451" s="71" t="s">
        <v>1560</v>
      </c>
      <c r="C451" s="72"/>
      <c r="D451" s="72"/>
    </row>
    <row r="452" spans="1:4" ht="12.75">
      <c r="A452" s="70" t="s">
        <v>1561</v>
      </c>
      <c r="B452" s="71" t="s">
        <v>1562</v>
      </c>
      <c r="C452" s="72"/>
      <c r="D452" s="72"/>
    </row>
    <row r="453" spans="1:4" ht="12.75">
      <c r="A453" s="70" t="s">
        <v>1563</v>
      </c>
      <c r="B453" s="71" t="s">
        <v>1564</v>
      </c>
      <c r="C453" s="72"/>
      <c r="D453" s="72"/>
    </row>
    <row r="454" spans="1:4" ht="12.75">
      <c r="A454" s="70" t="s">
        <v>1565</v>
      </c>
      <c r="B454" s="71" t="s">
        <v>1566</v>
      </c>
      <c r="C454" s="72"/>
      <c r="D454" s="72"/>
    </row>
    <row r="455" spans="1:4" ht="12.75">
      <c r="A455" s="70" t="s">
        <v>1567</v>
      </c>
      <c r="B455" s="71" t="s">
        <v>1568</v>
      </c>
      <c r="C455" s="72"/>
      <c r="D455" s="72"/>
    </row>
    <row r="456" spans="1:4" ht="12.75">
      <c r="A456" s="70" t="s">
        <v>1569</v>
      </c>
      <c r="B456" s="71" t="s">
        <v>1570</v>
      </c>
      <c r="C456" s="72"/>
      <c r="D456" s="72"/>
    </row>
    <row r="457" spans="1:4" ht="12.75">
      <c r="A457" s="70" t="s">
        <v>1571</v>
      </c>
      <c r="B457" s="71" t="s">
        <v>1572</v>
      </c>
      <c r="C457" s="72"/>
      <c r="D457" s="72"/>
    </row>
    <row r="458" spans="1:4" ht="12.75">
      <c r="A458" s="70" t="s">
        <v>1573</v>
      </c>
      <c r="B458" s="71" t="s">
        <v>1574</v>
      </c>
      <c r="C458" s="72"/>
      <c r="D458" s="72"/>
    </row>
    <row r="459" spans="1:4" ht="12.75">
      <c r="A459" s="70" t="s">
        <v>1575</v>
      </c>
      <c r="B459" s="71" t="s">
        <v>1576</v>
      </c>
      <c r="C459" s="72"/>
      <c r="D459" s="72"/>
    </row>
    <row r="460" spans="1:4" ht="12.75">
      <c r="A460" s="70" t="s">
        <v>1577</v>
      </c>
      <c r="B460" s="71" t="s">
        <v>1578</v>
      </c>
      <c r="C460" s="72"/>
      <c r="D460" s="72"/>
    </row>
    <row r="461" spans="1:4" ht="12.75">
      <c r="A461" s="70" t="s">
        <v>1579</v>
      </c>
      <c r="B461" s="71" t="s">
        <v>1580</v>
      </c>
      <c r="C461" s="72"/>
      <c r="D461" s="72"/>
    </row>
    <row r="462" spans="1:4" ht="12.75">
      <c r="A462" s="70" t="s">
        <v>1581</v>
      </c>
      <c r="B462" s="71" t="s">
        <v>1582</v>
      </c>
      <c r="C462" s="72"/>
      <c r="D462" s="72"/>
    </row>
    <row r="463" spans="1:4" ht="37.5">
      <c r="A463" s="69">
        <v>10</v>
      </c>
      <c r="B463" s="76" t="s">
        <v>1583</v>
      </c>
      <c r="C463" s="68"/>
      <c r="D463" s="68"/>
    </row>
    <row r="464" spans="1:4" ht="12.75">
      <c r="A464" s="70" t="s">
        <v>1584</v>
      </c>
      <c r="B464" s="71" t="s">
        <v>1585</v>
      </c>
      <c r="C464" s="72"/>
      <c r="D464" s="72"/>
    </row>
    <row r="465" spans="1:4" ht="12.75">
      <c r="A465" s="70" t="s">
        <v>1586</v>
      </c>
      <c r="B465" s="71" t="s">
        <v>1587</v>
      </c>
      <c r="C465" s="72"/>
      <c r="D465" s="72"/>
    </row>
    <row r="466" spans="1:4" ht="12.75">
      <c r="A466" s="70" t="s">
        <v>1588</v>
      </c>
      <c r="B466" s="79" t="s">
        <v>1589</v>
      </c>
      <c r="C466" s="72"/>
      <c r="D466" s="72"/>
    </row>
    <row r="467" spans="1:4" ht="12.75">
      <c r="A467" s="70" t="s">
        <v>1590</v>
      </c>
      <c r="B467" s="79" t="s">
        <v>1591</v>
      </c>
      <c r="C467" s="72"/>
      <c r="D467" s="72"/>
    </row>
    <row r="468" spans="1:4" ht="12.75">
      <c r="A468" s="70" t="s">
        <v>1592</v>
      </c>
      <c r="B468" s="71" t="s">
        <v>1593</v>
      </c>
      <c r="C468" s="72"/>
      <c r="D468" s="72"/>
    </row>
    <row r="469" spans="1:4" ht="12.75">
      <c r="A469" s="70" t="s">
        <v>1594</v>
      </c>
      <c r="B469" s="79" t="s">
        <v>1595</v>
      </c>
      <c r="C469" s="72"/>
      <c r="D469" s="72"/>
    </row>
    <row r="470" spans="1:4" ht="12.75">
      <c r="A470" s="70" t="s">
        <v>1596</v>
      </c>
      <c r="B470" s="79" t="s">
        <v>1597</v>
      </c>
      <c r="C470" s="72"/>
      <c r="D470" s="72"/>
    </row>
    <row r="471" spans="1:4" ht="12.75">
      <c r="A471" s="70" t="s">
        <v>1598</v>
      </c>
      <c r="B471" s="79" t="s">
        <v>1599</v>
      </c>
      <c r="C471" s="72"/>
      <c r="D471" s="72"/>
    </row>
    <row r="472" spans="1:4" ht="12.75">
      <c r="A472" s="70" t="s">
        <v>1600</v>
      </c>
      <c r="B472" s="79" t="s">
        <v>1601</v>
      </c>
      <c r="C472" s="72"/>
      <c r="D472" s="72"/>
    </row>
    <row r="473" spans="1:4" ht="12.75">
      <c r="A473" s="70" t="s">
        <v>1602</v>
      </c>
      <c r="B473" s="79" t="s">
        <v>1603</v>
      </c>
      <c r="C473" s="72"/>
      <c r="D473" s="72"/>
    </row>
    <row r="474" spans="1:4" ht="12.75">
      <c r="A474" s="70" t="s">
        <v>1604</v>
      </c>
      <c r="B474" s="79" t="s">
        <v>1605</v>
      </c>
      <c r="C474" s="72"/>
      <c r="D474" s="72"/>
    </row>
    <row r="475" spans="1:4" ht="12.75">
      <c r="A475" s="70" t="s">
        <v>1606</v>
      </c>
      <c r="B475" s="71" t="s">
        <v>1607</v>
      </c>
      <c r="C475" s="72"/>
      <c r="D475" s="72"/>
    </row>
    <row r="476" spans="1:4" ht="12.75">
      <c r="A476" s="70" t="s">
        <v>1608</v>
      </c>
      <c r="B476" s="71" t="s">
        <v>1609</v>
      </c>
      <c r="C476" s="72"/>
      <c r="D476" s="72"/>
    </row>
    <row r="477" spans="1:4" ht="25.5">
      <c r="A477" s="70" t="s">
        <v>1610</v>
      </c>
      <c r="B477" s="79" t="s">
        <v>1611</v>
      </c>
      <c r="C477" s="72"/>
      <c r="D477" s="72"/>
    </row>
    <row r="478" spans="1:4" ht="25.5">
      <c r="A478" s="70" t="s">
        <v>1612</v>
      </c>
      <c r="B478" s="79" t="s">
        <v>1613</v>
      </c>
      <c r="C478" s="72"/>
      <c r="D478" s="72"/>
    </row>
    <row r="479" spans="1:4" ht="12.75">
      <c r="A479" s="70" t="s">
        <v>1614</v>
      </c>
      <c r="B479" s="79" t="s">
        <v>1615</v>
      </c>
      <c r="C479" s="72"/>
      <c r="D479" s="72"/>
    </row>
    <row r="480" spans="1:4" ht="12.75">
      <c r="A480" s="70" t="s">
        <v>1616</v>
      </c>
      <c r="B480" s="79" t="s">
        <v>1617</v>
      </c>
      <c r="C480" s="72"/>
      <c r="D480" s="72"/>
    </row>
    <row r="481" spans="1:4" ht="12.75">
      <c r="A481" s="70" t="s">
        <v>1618</v>
      </c>
      <c r="B481" s="79" t="s">
        <v>1619</v>
      </c>
      <c r="C481" s="72"/>
      <c r="D481" s="72"/>
    </row>
    <row r="482" spans="1:4" ht="12.75">
      <c r="A482" s="70" t="s">
        <v>1620</v>
      </c>
      <c r="B482" s="79" t="s">
        <v>1621</v>
      </c>
      <c r="C482" s="72"/>
      <c r="D482" s="72"/>
    </row>
    <row r="483" spans="1:4" ht="12.75">
      <c r="A483" s="70" t="s">
        <v>1622</v>
      </c>
      <c r="B483" s="71" t="s">
        <v>1623</v>
      </c>
      <c r="C483" s="72"/>
      <c r="D483" s="72"/>
    </row>
    <row r="484" spans="1:4" ht="12.75">
      <c r="A484" s="70" t="s">
        <v>1624</v>
      </c>
      <c r="B484" s="71" t="s">
        <v>1625</v>
      </c>
      <c r="C484" s="72"/>
      <c r="D484" s="72"/>
    </row>
    <row r="485" spans="1:4" ht="12.75">
      <c r="A485" s="70" t="s">
        <v>1626</v>
      </c>
      <c r="B485" s="71" t="s">
        <v>1627</v>
      </c>
      <c r="C485" s="72"/>
      <c r="D485" s="72"/>
    </row>
    <row r="486" spans="1:4" ht="12.75">
      <c r="A486" s="70" t="s">
        <v>1628</v>
      </c>
      <c r="B486" s="71" t="s">
        <v>1629</v>
      </c>
      <c r="C486" s="72"/>
      <c r="D486" s="72"/>
    </row>
    <row r="487" spans="1:4" ht="12.75">
      <c r="A487" s="70" t="s">
        <v>1630</v>
      </c>
      <c r="B487" s="71" t="s">
        <v>1631</v>
      </c>
      <c r="C487" s="72"/>
      <c r="D487" s="72"/>
    </row>
    <row r="488" spans="1:4" ht="12.75">
      <c r="A488" s="70" t="s">
        <v>1632</v>
      </c>
      <c r="B488" s="79" t="s">
        <v>1633</v>
      </c>
      <c r="C488" s="72"/>
      <c r="D488" s="72"/>
    </row>
    <row r="489" spans="1:4" ht="12.75">
      <c r="A489" s="70" t="s">
        <v>1634</v>
      </c>
      <c r="B489" s="79" t="s">
        <v>1635</v>
      </c>
      <c r="C489" s="72"/>
      <c r="D489" s="72"/>
    </row>
    <row r="490" spans="1:4" ht="12.75">
      <c r="A490" s="70" t="s">
        <v>1636</v>
      </c>
      <c r="B490" s="71" t="s">
        <v>1637</v>
      </c>
      <c r="C490" s="72"/>
      <c r="D490" s="72"/>
    </row>
    <row r="491" spans="1:4" ht="12.75">
      <c r="A491" s="70" t="s">
        <v>1638</v>
      </c>
      <c r="B491" s="71" t="s">
        <v>1639</v>
      </c>
      <c r="C491" s="72"/>
      <c r="D491" s="72"/>
    </row>
    <row r="492" spans="1:4" ht="18.75">
      <c r="A492" s="69">
        <v>11</v>
      </c>
      <c r="B492" s="76" t="s">
        <v>1640</v>
      </c>
      <c r="C492" s="68"/>
      <c r="D492" s="68"/>
    </row>
    <row r="493" spans="1:4" ht="12.75">
      <c r="A493" s="70" t="s">
        <v>1641</v>
      </c>
      <c r="B493" s="71" t="s">
        <v>1642</v>
      </c>
      <c r="C493" s="72"/>
      <c r="D493" s="72"/>
    </row>
    <row r="494" spans="1:4" ht="12.75">
      <c r="A494" s="70" t="s">
        <v>1643</v>
      </c>
      <c r="B494" s="71" t="s">
        <v>1644</v>
      </c>
      <c r="C494" s="72"/>
      <c r="D494" s="72"/>
    </row>
    <row r="495" spans="1:4" ht="12.75">
      <c r="A495" s="70" t="s">
        <v>1645</v>
      </c>
      <c r="B495" s="71" t="s">
        <v>1646</v>
      </c>
      <c r="C495" s="72"/>
      <c r="D495" s="72"/>
    </row>
    <row r="496" spans="1:4" ht="12.75">
      <c r="A496" s="70" t="s">
        <v>1647</v>
      </c>
      <c r="B496" s="71" t="s">
        <v>1648</v>
      </c>
      <c r="C496" s="72"/>
      <c r="D496" s="72"/>
    </row>
    <row r="497" spans="1:4" ht="25.5">
      <c r="A497" s="70" t="s">
        <v>1649</v>
      </c>
      <c r="B497" s="71" t="s">
        <v>1650</v>
      </c>
      <c r="C497" s="72"/>
      <c r="D497" s="72"/>
    </row>
    <row r="498" spans="1:4" ht="25.5">
      <c r="A498" s="70" t="s">
        <v>1651</v>
      </c>
      <c r="B498" s="71" t="s">
        <v>1652</v>
      </c>
      <c r="C498" s="72"/>
      <c r="D498" s="72"/>
    </row>
    <row r="499" spans="1:4" ht="25.5">
      <c r="A499" s="70" t="s">
        <v>1653</v>
      </c>
      <c r="B499" s="71" t="s">
        <v>1654</v>
      </c>
      <c r="C499" s="72"/>
      <c r="D499" s="72"/>
    </row>
    <row r="500" spans="1:4" ht="12.75">
      <c r="A500" s="70" t="s">
        <v>1655</v>
      </c>
      <c r="B500" s="71" t="s">
        <v>1656</v>
      </c>
      <c r="C500" s="72"/>
      <c r="D500" s="72"/>
    </row>
    <row r="501" spans="1:4" ht="12.75">
      <c r="A501" s="70" t="s">
        <v>1657</v>
      </c>
      <c r="B501" s="71" t="s">
        <v>1658</v>
      </c>
      <c r="C501" s="72"/>
      <c r="D501" s="72"/>
    </row>
    <row r="502" spans="1:4" ht="12.75">
      <c r="A502" s="70" t="s">
        <v>1659</v>
      </c>
      <c r="B502" s="71" t="s">
        <v>1660</v>
      </c>
      <c r="C502" s="72"/>
      <c r="D502" s="72"/>
    </row>
    <row r="503" spans="1:4" ht="12.75">
      <c r="A503" s="70" t="s">
        <v>1661</v>
      </c>
      <c r="B503" s="71" t="s">
        <v>1662</v>
      </c>
      <c r="C503" s="72"/>
      <c r="D503" s="72"/>
    </row>
    <row r="504" spans="1:4" ht="12.75">
      <c r="A504" s="70" t="s">
        <v>1663</v>
      </c>
      <c r="B504" s="71" t="s">
        <v>1664</v>
      </c>
      <c r="C504" s="72"/>
      <c r="D504" s="72"/>
    </row>
    <row r="505" spans="1:4" ht="12.75">
      <c r="A505" s="70" t="s">
        <v>1665</v>
      </c>
      <c r="B505" s="71" t="s">
        <v>1666</v>
      </c>
      <c r="C505" s="72"/>
      <c r="D505" s="72"/>
    </row>
    <row r="506" spans="1:4" ht="12.75">
      <c r="A506" s="70" t="s">
        <v>1667</v>
      </c>
      <c r="B506" s="71" t="s">
        <v>1668</v>
      </c>
      <c r="C506" s="72"/>
      <c r="D506" s="72"/>
    </row>
    <row r="507" spans="1:4" ht="12.75">
      <c r="A507" s="70" t="s">
        <v>1669</v>
      </c>
      <c r="B507" s="71" t="s">
        <v>1670</v>
      </c>
      <c r="C507" s="72"/>
      <c r="D507" s="72"/>
    </row>
    <row r="508" spans="1:4" ht="12.75">
      <c r="A508" s="70" t="s">
        <v>1671</v>
      </c>
      <c r="B508" s="71" t="s">
        <v>1672</v>
      </c>
      <c r="C508" s="72"/>
      <c r="D508" s="72"/>
    </row>
    <row r="509" spans="1:4" ht="12.75">
      <c r="A509" s="70" t="s">
        <v>1673</v>
      </c>
      <c r="B509" s="71" t="s">
        <v>1674</v>
      </c>
      <c r="C509" s="72"/>
      <c r="D509" s="72"/>
    </row>
    <row r="510" spans="1:4" ht="12.75">
      <c r="A510" s="70" t="s">
        <v>1675</v>
      </c>
      <c r="B510" s="71" t="s">
        <v>1676</v>
      </c>
      <c r="C510" s="72"/>
      <c r="D510" s="72"/>
    </row>
    <row r="511" spans="1:4" ht="12.75">
      <c r="A511" s="70" t="s">
        <v>1677</v>
      </c>
      <c r="B511" s="71" t="s">
        <v>1678</v>
      </c>
      <c r="C511" s="72"/>
      <c r="D511" s="72"/>
    </row>
    <row r="512" spans="1:4" ht="12.75">
      <c r="A512" s="70" t="s">
        <v>1679</v>
      </c>
      <c r="B512" s="71" t="s">
        <v>1680</v>
      </c>
      <c r="C512" s="72"/>
      <c r="D512" s="72"/>
    </row>
    <row r="513" spans="1:4" ht="12.75">
      <c r="A513" s="70" t="s">
        <v>1681</v>
      </c>
      <c r="B513" s="71" t="s">
        <v>1682</v>
      </c>
      <c r="C513" s="72"/>
      <c r="D513" s="72"/>
    </row>
    <row r="514" spans="1:4" ht="12.75">
      <c r="A514" s="70" t="s">
        <v>1683</v>
      </c>
      <c r="B514" s="71" t="s">
        <v>1684</v>
      </c>
      <c r="C514" s="72"/>
      <c r="D514" s="72"/>
    </row>
    <row r="515" spans="1:4" ht="12.75">
      <c r="A515" s="70" t="s">
        <v>1685</v>
      </c>
      <c r="B515" s="71" t="s">
        <v>1686</v>
      </c>
      <c r="C515" s="72"/>
      <c r="D515" s="72"/>
    </row>
    <row r="516" spans="1:4" ht="12.75">
      <c r="A516" s="70" t="s">
        <v>1687</v>
      </c>
      <c r="B516" s="71" t="s">
        <v>1688</v>
      </c>
      <c r="C516" s="72"/>
      <c r="D516" s="72"/>
    </row>
    <row r="517" spans="1:4" ht="12.75">
      <c r="A517" s="70" t="s">
        <v>1689</v>
      </c>
      <c r="B517" s="71" t="s">
        <v>1690</v>
      </c>
      <c r="C517" s="72"/>
      <c r="D517" s="72"/>
    </row>
    <row r="518" spans="1:4" ht="12.75">
      <c r="A518" s="70" t="s">
        <v>1691</v>
      </c>
      <c r="B518" s="71" t="s">
        <v>1692</v>
      </c>
      <c r="C518" s="72"/>
      <c r="D518" s="72"/>
    </row>
    <row r="519" spans="1:4" ht="12.75">
      <c r="A519" s="70" t="s">
        <v>1693</v>
      </c>
      <c r="B519" s="71" t="s">
        <v>1694</v>
      </c>
      <c r="C519" s="72"/>
      <c r="D519" s="72"/>
    </row>
    <row r="520" spans="1:4" ht="12.75">
      <c r="A520" s="70" t="s">
        <v>1695</v>
      </c>
      <c r="B520" s="71" t="s">
        <v>1696</v>
      </c>
      <c r="C520" s="72"/>
      <c r="D520" s="72"/>
    </row>
    <row r="521" spans="1:4" ht="12.75">
      <c r="A521" s="70" t="s">
        <v>1697</v>
      </c>
      <c r="B521" s="71" t="s">
        <v>1698</v>
      </c>
      <c r="C521" s="72"/>
      <c r="D521" s="72"/>
    </row>
    <row r="522" spans="1:4" ht="12.75">
      <c r="A522" s="70" t="s">
        <v>1699</v>
      </c>
      <c r="B522" s="71" t="s">
        <v>1700</v>
      </c>
      <c r="C522" s="72"/>
      <c r="D522" s="72"/>
    </row>
    <row r="523" spans="1:4" ht="12.75">
      <c r="A523" s="70" t="s">
        <v>1701</v>
      </c>
      <c r="B523" s="71" t="s">
        <v>1702</v>
      </c>
      <c r="C523" s="72"/>
      <c r="D523" s="72"/>
    </row>
    <row r="524" spans="1:4" ht="12.75">
      <c r="A524" s="70" t="s">
        <v>1703</v>
      </c>
      <c r="B524" s="71" t="s">
        <v>1704</v>
      </c>
      <c r="C524" s="72"/>
      <c r="D524" s="72"/>
    </row>
    <row r="525" spans="1:4" ht="12.75">
      <c r="A525" s="70" t="s">
        <v>1705</v>
      </c>
      <c r="B525" s="71" t="s">
        <v>1706</v>
      </c>
      <c r="C525" s="72"/>
      <c r="D525" s="72"/>
    </row>
    <row r="526" spans="1:4" ht="12.75">
      <c r="A526" s="70" t="s">
        <v>1707</v>
      </c>
      <c r="B526" s="71" t="s">
        <v>1708</v>
      </c>
      <c r="C526" s="72"/>
      <c r="D526" s="72"/>
    </row>
    <row r="527" spans="1:4" ht="12.75">
      <c r="A527" s="70" t="s">
        <v>1709</v>
      </c>
      <c r="B527" s="71" t="s">
        <v>1710</v>
      </c>
      <c r="C527" s="72"/>
      <c r="D527" s="72"/>
    </row>
    <row r="528" spans="1:4" ht="12.75">
      <c r="A528" s="70" t="s">
        <v>1711</v>
      </c>
      <c r="B528" s="71" t="s">
        <v>1712</v>
      </c>
      <c r="C528" s="72"/>
      <c r="D528" s="72"/>
    </row>
    <row r="529" spans="1:4" ht="12.75">
      <c r="A529" s="70" t="s">
        <v>1713</v>
      </c>
      <c r="B529" s="71" t="s">
        <v>1714</v>
      </c>
      <c r="C529" s="72"/>
      <c r="D529" s="72"/>
    </row>
    <row r="530" spans="1:4" ht="18.75">
      <c r="A530" s="69">
        <v>12</v>
      </c>
      <c r="B530" s="76" t="s">
        <v>1715</v>
      </c>
      <c r="C530" s="68"/>
      <c r="D530" s="68"/>
    </row>
    <row r="531" spans="1:4" ht="12.75">
      <c r="A531" s="70" t="s">
        <v>1716</v>
      </c>
      <c r="B531" s="79" t="s">
        <v>1717</v>
      </c>
      <c r="C531" s="72"/>
      <c r="D531" s="72"/>
    </row>
    <row r="532" spans="1:4" ht="12.75">
      <c r="A532" s="70" t="s">
        <v>1718</v>
      </c>
      <c r="B532" s="79" t="s">
        <v>1719</v>
      </c>
      <c r="C532" s="72"/>
      <c r="D532" s="72"/>
    </row>
    <row r="533" spans="1:4" ht="12.75">
      <c r="A533" s="70" t="s">
        <v>1720</v>
      </c>
      <c r="B533" s="71" t="s">
        <v>1721</v>
      </c>
      <c r="C533" s="72"/>
      <c r="D533" s="72"/>
    </row>
    <row r="534" spans="1:4" ht="12.75">
      <c r="A534" s="70" t="s">
        <v>1722</v>
      </c>
      <c r="B534" s="71" t="s">
        <v>1723</v>
      </c>
      <c r="C534" s="72"/>
      <c r="D534" s="72"/>
    </row>
    <row r="535" spans="1:4" ht="12.75">
      <c r="A535" s="70" t="s">
        <v>1724</v>
      </c>
      <c r="B535" s="71" t="s">
        <v>1725</v>
      </c>
      <c r="C535" s="72"/>
      <c r="D535" s="72"/>
    </row>
    <row r="536" spans="1:4" ht="12.75">
      <c r="A536" s="70" t="s">
        <v>1726</v>
      </c>
      <c r="B536" s="71" t="s">
        <v>1727</v>
      </c>
      <c r="C536" s="72"/>
      <c r="D536" s="72"/>
    </row>
    <row r="537" spans="1:4" ht="12.75">
      <c r="A537" s="70" t="s">
        <v>1728</v>
      </c>
      <c r="B537" s="71" t="s">
        <v>1729</v>
      </c>
      <c r="C537" s="72"/>
      <c r="D537" s="72"/>
    </row>
    <row r="538" spans="1:4" ht="12.75">
      <c r="A538" s="70" t="s">
        <v>1730</v>
      </c>
      <c r="B538" s="71" t="s">
        <v>1731</v>
      </c>
      <c r="C538" s="72"/>
      <c r="D538" s="72"/>
    </row>
    <row r="539" spans="1:4" ht="12.75">
      <c r="A539" s="70" t="s">
        <v>1732</v>
      </c>
      <c r="B539" s="71" t="s">
        <v>1733</v>
      </c>
      <c r="C539" s="72"/>
      <c r="D539" s="72"/>
    </row>
    <row r="540" spans="1:4" ht="12.75">
      <c r="A540" s="70" t="s">
        <v>1734</v>
      </c>
      <c r="B540" s="71" t="s">
        <v>1735</v>
      </c>
      <c r="C540" s="72"/>
      <c r="D540" s="72"/>
    </row>
    <row r="541" spans="1:4" ht="12.75">
      <c r="A541" s="70" t="s">
        <v>1736</v>
      </c>
      <c r="B541" s="71" t="s">
        <v>1737</v>
      </c>
      <c r="C541" s="72"/>
      <c r="D541" s="72"/>
    </row>
    <row r="542" spans="1:4" ht="12.75">
      <c r="A542" s="70" t="s">
        <v>1738</v>
      </c>
      <c r="B542" s="71" t="s">
        <v>1739</v>
      </c>
      <c r="C542" s="72"/>
      <c r="D542" s="72"/>
    </row>
    <row r="543" spans="1:4" ht="12.75">
      <c r="A543" s="70" t="s">
        <v>1740</v>
      </c>
      <c r="B543" s="79" t="s">
        <v>1741</v>
      </c>
      <c r="C543" s="72"/>
      <c r="D543" s="72"/>
    </row>
    <row r="544" spans="1:4" ht="12.75">
      <c r="A544" s="70" t="s">
        <v>1742</v>
      </c>
      <c r="B544" s="71" t="s">
        <v>1743</v>
      </c>
      <c r="C544" s="72"/>
      <c r="D544" s="72"/>
    </row>
    <row r="545" spans="1:4" ht="12.75">
      <c r="A545" s="70" t="s">
        <v>1744</v>
      </c>
      <c r="B545" s="71" t="s">
        <v>1745</v>
      </c>
      <c r="C545" s="72"/>
      <c r="D545" s="72"/>
    </row>
    <row r="546" spans="1:4" ht="12.75">
      <c r="A546" s="70" t="s">
        <v>1746</v>
      </c>
      <c r="B546" s="71" t="s">
        <v>1747</v>
      </c>
      <c r="C546" s="72"/>
      <c r="D546" s="72"/>
    </row>
    <row r="547" spans="1:4" ht="18.75">
      <c r="A547" s="69">
        <v>13</v>
      </c>
      <c r="B547" s="76" t="s">
        <v>1748</v>
      </c>
      <c r="C547" s="68"/>
      <c r="D547" s="68"/>
    </row>
    <row r="548" spans="1:4" ht="12.75">
      <c r="A548" s="70" t="s">
        <v>1749</v>
      </c>
      <c r="B548" s="71" t="s">
        <v>1750</v>
      </c>
      <c r="C548" s="72"/>
      <c r="D548" s="72"/>
    </row>
    <row r="549" spans="1:4" ht="12.75">
      <c r="A549" s="70" t="s">
        <v>1751</v>
      </c>
      <c r="B549" s="71" t="s">
        <v>1752</v>
      </c>
      <c r="C549" s="72"/>
      <c r="D549" s="72"/>
    </row>
    <row r="550" spans="1:4" ht="12.75">
      <c r="A550" s="70" t="s">
        <v>1753</v>
      </c>
      <c r="B550" s="71" t="s">
        <v>1754</v>
      </c>
      <c r="C550" s="72"/>
      <c r="D550" s="72"/>
    </row>
    <row r="551" spans="1:4" ht="25.5">
      <c r="A551" s="70" t="s">
        <v>1755</v>
      </c>
      <c r="B551" s="71" t="s">
        <v>1756</v>
      </c>
      <c r="C551" s="72"/>
      <c r="D551" s="72"/>
    </row>
    <row r="552" spans="1:4" ht="25.5">
      <c r="A552" s="70" t="s">
        <v>1757</v>
      </c>
      <c r="B552" s="71" t="s">
        <v>1758</v>
      </c>
      <c r="C552" s="72"/>
      <c r="D552" s="72"/>
    </row>
    <row r="553" spans="1:4" ht="25.5">
      <c r="A553" s="70" t="s">
        <v>1759</v>
      </c>
      <c r="B553" s="71" t="s">
        <v>1760</v>
      </c>
      <c r="C553" s="72"/>
      <c r="D553" s="72"/>
    </row>
    <row r="554" spans="1:4" ht="25.5">
      <c r="A554" s="70" t="s">
        <v>1761</v>
      </c>
      <c r="B554" s="71" t="s">
        <v>1762</v>
      </c>
      <c r="C554" s="72"/>
      <c r="D554" s="72"/>
    </row>
    <row r="555" spans="1:4" ht="12.75">
      <c r="A555" s="70" t="s">
        <v>1763</v>
      </c>
      <c r="B555" s="71" t="s">
        <v>1764</v>
      </c>
      <c r="C555" s="72"/>
      <c r="D555" s="72"/>
    </row>
    <row r="556" spans="1:4" ht="12.75">
      <c r="A556" s="70" t="s">
        <v>1765</v>
      </c>
      <c r="B556" s="71" t="s">
        <v>1766</v>
      </c>
      <c r="C556" s="72"/>
      <c r="D556" s="72"/>
    </row>
    <row r="557" spans="1:4" ht="12.75">
      <c r="A557" s="70" t="s">
        <v>1767</v>
      </c>
      <c r="B557" s="71" t="s">
        <v>1768</v>
      </c>
      <c r="C557" s="72"/>
      <c r="D557" s="72"/>
    </row>
    <row r="558" spans="1:4" ht="12.75">
      <c r="A558" s="70" t="s">
        <v>1769</v>
      </c>
      <c r="B558" s="71" t="s">
        <v>1770</v>
      </c>
      <c r="C558" s="72"/>
      <c r="D558" s="72"/>
    </row>
    <row r="559" spans="1:4" ht="12.75">
      <c r="A559" s="70" t="s">
        <v>1771</v>
      </c>
      <c r="B559" s="71" t="s">
        <v>1772</v>
      </c>
      <c r="C559" s="72"/>
      <c r="D559" s="72"/>
    </row>
    <row r="560" spans="1:4" ht="12.75">
      <c r="A560" s="75" t="s">
        <v>1773</v>
      </c>
      <c r="B560" s="79" t="s">
        <v>1774</v>
      </c>
      <c r="C560" s="72"/>
      <c r="D560" s="72"/>
    </row>
    <row r="561" spans="1:4" ht="12.75">
      <c r="A561" s="75" t="s">
        <v>1775</v>
      </c>
      <c r="B561" s="79" t="s">
        <v>1776</v>
      </c>
      <c r="C561" s="72"/>
      <c r="D561" s="72"/>
    </row>
    <row r="562" spans="1:4" ht="12.75">
      <c r="A562" s="70" t="s">
        <v>1777</v>
      </c>
      <c r="B562" s="71" t="s">
        <v>1778</v>
      </c>
      <c r="C562" s="72"/>
      <c r="D562" s="72"/>
    </row>
    <row r="563" spans="1:4" ht="12.75">
      <c r="A563" s="70" t="s">
        <v>1779</v>
      </c>
      <c r="B563" s="71" t="s">
        <v>1780</v>
      </c>
      <c r="C563" s="72"/>
      <c r="D563" s="72"/>
    </row>
    <row r="564" spans="1:4" ht="12.75">
      <c r="A564" s="70" t="s">
        <v>1781</v>
      </c>
      <c r="B564" s="71" t="s">
        <v>1782</v>
      </c>
      <c r="C564" s="72"/>
      <c r="D564" s="72"/>
    </row>
    <row r="565" spans="1:4" ht="12.75">
      <c r="A565" s="70" t="s">
        <v>1783</v>
      </c>
      <c r="B565" s="79" t="s">
        <v>1784</v>
      </c>
      <c r="C565" s="72"/>
      <c r="D565" s="72"/>
    </row>
    <row r="566" spans="1:4" ht="18.75">
      <c r="A566" s="69">
        <v>14</v>
      </c>
      <c r="B566" s="76" t="s">
        <v>1785</v>
      </c>
      <c r="C566" s="68"/>
      <c r="D566" s="68"/>
    </row>
    <row r="567" spans="1:4" ht="12.75">
      <c r="A567" s="70" t="s">
        <v>1786</v>
      </c>
      <c r="B567" s="71" t="s">
        <v>1787</v>
      </c>
      <c r="C567" s="72"/>
      <c r="D567" s="72"/>
    </row>
    <row r="568" spans="1:4" ht="12.75">
      <c r="A568" s="70" t="s">
        <v>1788</v>
      </c>
      <c r="B568" s="71" t="s">
        <v>1789</v>
      </c>
      <c r="C568" s="72"/>
      <c r="D568" s="72"/>
    </row>
    <row r="569" spans="1:4" ht="12.75">
      <c r="A569" s="70" t="s">
        <v>1790</v>
      </c>
      <c r="B569" s="71" t="s">
        <v>1791</v>
      </c>
      <c r="C569" s="72"/>
      <c r="D569" s="72"/>
    </row>
    <row r="570" spans="1:4" ht="12.75">
      <c r="A570" s="70" t="s">
        <v>1792</v>
      </c>
      <c r="B570" s="71" t="s">
        <v>1793</v>
      </c>
      <c r="C570" s="72"/>
      <c r="D570" s="72"/>
    </row>
    <row r="571" spans="1:4" ht="12.75">
      <c r="A571" s="70" t="s">
        <v>1794</v>
      </c>
      <c r="B571" s="79" t="s">
        <v>1795</v>
      </c>
      <c r="C571" s="72"/>
      <c r="D571" s="72"/>
    </row>
    <row r="572" spans="1:4" ht="12.75">
      <c r="A572" s="70" t="s">
        <v>1796</v>
      </c>
      <c r="B572" s="79" t="s">
        <v>1797</v>
      </c>
      <c r="C572" s="72"/>
      <c r="D572" s="72"/>
    </row>
    <row r="573" spans="1:4" ht="25.5">
      <c r="A573" s="70" t="s">
        <v>1798</v>
      </c>
      <c r="B573" s="79" t="s">
        <v>1799</v>
      </c>
      <c r="C573" s="72"/>
      <c r="D573" s="72"/>
    </row>
    <row r="574" spans="1:4" ht="25.5">
      <c r="A574" s="70" t="s">
        <v>1800</v>
      </c>
      <c r="B574" s="79" t="s">
        <v>1801</v>
      </c>
      <c r="C574" s="72"/>
      <c r="D574" s="72"/>
    </row>
    <row r="575" spans="1:4" ht="12.75">
      <c r="A575" s="70" t="s">
        <v>1802</v>
      </c>
      <c r="B575" s="71" t="s">
        <v>1803</v>
      </c>
      <c r="C575" s="72"/>
      <c r="D575" s="72"/>
    </row>
    <row r="576" spans="1:4" ht="12.75">
      <c r="A576" s="80" t="s">
        <v>1804</v>
      </c>
      <c r="B576" s="81" t="s">
        <v>1805</v>
      </c>
      <c r="C576" s="72"/>
      <c r="D576" s="72"/>
    </row>
    <row r="577" spans="1:4" ht="12.75">
      <c r="A577" s="80" t="s">
        <v>1806</v>
      </c>
      <c r="B577" s="81" t="s">
        <v>1807</v>
      </c>
      <c r="C577" s="72"/>
      <c r="D577" s="72"/>
    </row>
    <row r="578" spans="1:4" ht="12.75">
      <c r="A578" s="80" t="s">
        <v>1808</v>
      </c>
      <c r="B578" s="81" t="s">
        <v>1809</v>
      </c>
      <c r="C578" s="72"/>
      <c r="D578" s="72"/>
    </row>
    <row r="579" spans="1:4" ht="12.75">
      <c r="A579" s="80" t="s">
        <v>1810</v>
      </c>
      <c r="B579" s="81" t="s">
        <v>1811</v>
      </c>
      <c r="C579" s="72"/>
      <c r="D579" s="72"/>
    </row>
    <row r="580" spans="1:4" ht="12.75">
      <c r="A580" s="80" t="s">
        <v>1812</v>
      </c>
      <c r="B580" s="81" t="s">
        <v>1813</v>
      </c>
      <c r="C580" s="72"/>
      <c r="D580" s="72"/>
    </row>
    <row r="581" spans="1:4" ht="18.75">
      <c r="A581" s="69">
        <v>15</v>
      </c>
      <c r="B581" s="76" t="s">
        <v>1814</v>
      </c>
      <c r="C581" s="68"/>
      <c r="D581" s="68"/>
    </row>
    <row r="582" spans="1:4" ht="25.5">
      <c r="A582" s="70" t="s">
        <v>1815</v>
      </c>
      <c r="B582" s="71" t="s">
        <v>1816</v>
      </c>
      <c r="C582" s="72"/>
      <c r="D582" s="72"/>
    </row>
    <row r="583" spans="1:4" ht="12.75">
      <c r="A583" s="70" t="s">
        <v>1817</v>
      </c>
      <c r="B583" s="71" t="s">
        <v>1818</v>
      </c>
      <c r="C583" s="72"/>
      <c r="D583" s="72"/>
    </row>
    <row r="584" spans="1:4" ht="12.75">
      <c r="A584" s="70" t="s">
        <v>1819</v>
      </c>
      <c r="B584" s="71" t="s">
        <v>1820</v>
      </c>
      <c r="C584" s="72"/>
      <c r="D584" s="72"/>
    </row>
    <row r="585" spans="1:4" ht="12.75">
      <c r="A585" s="70" t="s">
        <v>1821</v>
      </c>
      <c r="B585" s="71" t="s">
        <v>1822</v>
      </c>
      <c r="C585" s="72"/>
      <c r="D585" s="72"/>
    </row>
    <row r="586" spans="1:4" ht="12.75">
      <c r="A586" s="70" t="s">
        <v>1823</v>
      </c>
      <c r="B586" s="71" t="s">
        <v>1824</v>
      </c>
      <c r="C586" s="72"/>
      <c r="D586" s="72"/>
    </row>
    <row r="587" spans="1:4" ht="25.5">
      <c r="A587" s="70" t="s">
        <v>1825</v>
      </c>
      <c r="B587" s="71" t="s">
        <v>1826</v>
      </c>
      <c r="C587" s="72"/>
      <c r="D587" s="72"/>
    </row>
    <row r="588" spans="1:4" ht="25.5">
      <c r="A588" s="70" t="s">
        <v>1827</v>
      </c>
      <c r="B588" s="71" t="s">
        <v>1828</v>
      </c>
      <c r="C588" s="72"/>
      <c r="D588" s="72"/>
    </row>
    <row r="589" spans="1:4" ht="25.5">
      <c r="A589" s="70" t="s">
        <v>1829</v>
      </c>
      <c r="B589" s="71" t="s">
        <v>1830</v>
      </c>
      <c r="C589" s="72"/>
      <c r="D589" s="72"/>
    </row>
    <row r="590" spans="1:4" ht="25.5">
      <c r="A590" s="70" t="s">
        <v>1831</v>
      </c>
      <c r="B590" s="71" t="s">
        <v>1832</v>
      </c>
      <c r="C590" s="72"/>
      <c r="D590" s="72"/>
    </row>
    <row r="591" spans="1:4" ht="12.75">
      <c r="A591" s="70" t="s">
        <v>1833</v>
      </c>
      <c r="B591" s="71" t="s">
        <v>1834</v>
      </c>
      <c r="C591" s="72"/>
      <c r="D591" s="72"/>
    </row>
    <row r="592" spans="1:4" ht="12.75">
      <c r="A592" s="70" t="s">
        <v>1835</v>
      </c>
      <c r="B592" s="71" t="s">
        <v>1836</v>
      </c>
      <c r="C592" s="72"/>
      <c r="D592" s="72"/>
    </row>
    <row r="593" spans="1:4" ht="12.75">
      <c r="A593" s="70" t="s">
        <v>1837</v>
      </c>
      <c r="B593" s="71" t="s">
        <v>1838</v>
      </c>
      <c r="C593" s="72"/>
      <c r="D593" s="72"/>
    </row>
    <row r="594" spans="1:4" ht="12.75">
      <c r="A594" s="70" t="s">
        <v>1839</v>
      </c>
      <c r="B594" s="71" t="s">
        <v>1840</v>
      </c>
      <c r="C594" s="72"/>
      <c r="D594" s="72"/>
    </row>
    <row r="595" spans="1:4" ht="25.5">
      <c r="A595" s="70" t="s">
        <v>1841</v>
      </c>
      <c r="B595" s="71" t="s">
        <v>1842</v>
      </c>
      <c r="C595" s="72"/>
      <c r="D595" s="72"/>
    </row>
    <row r="596" spans="1:4" ht="25.5">
      <c r="A596" s="70" t="s">
        <v>1843</v>
      </c>
      <c r="B596" s="71" t="s">
        <v>1844</v>
      </c>
      <c r="C596" s="72"/>
      <c r="D596" s="72"/>
    </row>
    <row r="597" spans="1:4" ht="25.5">
      <c r="A597" s="70" t="s">
        <v>1845</v>
      </c>
      <c r="B597" s="71" t="s">
        <v>1846</v>
      </c>
      <c r="C597" s="72"/>
      <c r="D597" s="72"/>
    </row>
    <row r="598" spans="1:4" ht="25.5">
      <c r="A598" s="70" t="s">
        <v>1847</v>
      </c>
      <c r="B598" s="71" t="s">
        <v>1848</v>
      </c>
      <c r="C598" s="72"/>
      <c r="D598" s="72"/>
    </row>
    <row r="599" spans="1:4" ht="25.5">
      <c r="A599" s="70" t="s">
        <v>1849</v>
      </c>
      <c r="B599" s="71" t="s">
        <v>1850</v>
      </c>
      <c r="C599" s="72"/>
      <c r="D599" s="72"/>
    </row>
    <row r="600" spans="1:4" ht="25.5">
      <c r="A600" s="70" t="s">
        <v>1851</v>
      </c>
      <c r="B600" s="71" t="s">
        <v>1852</v>
      </c>
      <c r="C600" s="72"/>
      <c r="D600" s="72"/>
    </row>
    <row r="601" spans="1:4" ht="25.5">
      <c r="A601" s="70" t="s">
        <v>1853</v>
      </c>
      <c r="B601" s="71" t="s">
        <v>1854</v>
      </c>
      <c r="C601" s="72"/>
      <c r="D601" s="72"/>
    </row>
    <row r="602" spans="1:4" ht="25.5">
      <c r="A602" s="70" t="s">
        <v>1855</v>
      </c>
      <c r="B602" s="71" t="s">
        <v>1856</v>
      </c>
      <c r="C602" s="72"/>
      <c r="D602" s="72"/>
    </row>
    <row r="603" spans="1:4" ht="25.5">
      <c r="A603" s="70" t="s">
        <v>1857</v>
      </c>
      <c r="B603" s="71" t="s">
        <v>1858</v>
      </c>
      <c r="C603" s="72"/>
      <c r="D603" s="72"/>
    </row>
    <row r="604" spans="1:4" ht="25.5">
      <c r="A604" s="70" t="s">
        <v>1859</v>
      </c>
      <c r="B604" s="71" t="s">
        <v>1860</v>
      </c>
      <c r="C604" s="72"/>
      <c r="D604" s="72"/>
    </row>
    <row r="605" spans="1:4" ht="25.5">
      <c r="A605" s="70" t="s">
        <v>1861</v>
      </c>
      <c r="B605" s="71" t="s">
        <v>1862</v>
      </c>
      <c r="C605" s="72"/>
      <c r="D605" s="72"/>
    </row>
    <row r="606" spans="1:4" ht="25.5">
      <c r="A606" s="70" t="s">
        <v>1863</v>
      </c>
      <c r="B606" s="71" t="s">
        <v>1864</v>
      </c>
      <c r="C606" s="72"/>
      <c r="D606" s="72"/>
    </row>
    <row r="607" spans="1:4" ht="37.5">
      <c r="A607" s="69">
        <v>16</v>
      </c>
      <c r="B607" s="76" t="s">
        <v>1865</v>
      </c>
      <c r="C607" s="68"/>
      <c r="D607" s="68"/>
    </row>
    <row r="608" spans="1:4" ht="12.75">
      <c r="A608" s="70" t="s">
        <v>1866</v>
      </c>
      <c r="B608" s="71" t="s">
        <v>1867</v>
      </c>
      <c r="C608" s="72"/>
      <c r="D608" s="72"/>
    </row>
    <row r="609" spans="1:4" ht="25.5">
      <c r="A609" s="70" t="s">
        <v>1868</v>
      </c>
      <c r="B609" s="71" t="s">
        <v>1869</v>
      </c>
      <c r="C609" s="72"/>
      <c r="D609" s="72"/>
    </row>
    <row r="610" spans="1:4" ht="25.5">
      <c r="A610" s="70" t="s">
        <v>1870</v>
      </c>
      <c r="B610" s="71" t="s">
        <v>1871</v>
      </c>
      <c r="C610" s="72"/>
      <c r="D610" s="72"/>
    </row>
    <row r="611" spans="1:4" ht="12.75">
      <c r="A611" s="70" t="s">
        <v>1872</v>
      </c>
      <c r="B611" s="71" t="s">
        <v>1873</v>
      </c>
      <c r="C611" s="72"/>
      <c r="D611" s="72"/>
    </row>
    <row r="612" spans="1:4" ht="25.5">
      <c r="A612" s="70" t="s">
        <v>1874</v>
      </c>
      <c r="B612" s="71" t="s">
        <v>1875</v>
      </c>
      <c r="C612" s="72"/>
      <c r="D612" s="72"/>
    </row>
    <row r="613" spans="1:4" ht="25.5">
      <c r="A613" s="70" t="s">
        <v>1876</v>
      </c>
      <c r="B613" s="71" t="s">
        <v>1877</v>
      </c>
      <c r="C613" s="72"/>
      <c r="D613" s="72"/>
    </row>
    <row r="614" spans="1:4" ht="12.75">
      <c r="A614" s="70" t="s">
        <v>1878</v>
      </c>
      <c r="B614" s="71" t="s">
        <v>1879</v>
      </c>
      <c r="C614" s="72"/>
      <c r="D614" s="72"/>
    </row>
    <row r="615" spans="1:4" ht="12.75">
      <c r="A615" s="70" t="s">
        <v>1880</v>
      </c>
      <c r="B615" s="71" t="s">
        <v>1881</v>
      </c>
      <c r="C615" s="72"/>
      <c r="D615" s="72"/>
    </row>
    <row r="616" spans="1:4" ht="12.75">
      <c r="A616" s="70" t="s">
        <v>1882</v>
      </c>
      <c r="B616" s="71" t="s">
        <v>1883</v>
      </c>
      <c r="C616" s="72"/>
      <c r="D616" s="72"/>
    </row>
    <row r="617" spans="1:4" ht="23.25">
      <c r="A617" s="82">
        <v>17</v>
      </c>
      <c r="B617" s="76" t="s">
        <v>1884</v>
      </c>
      <c r="C617" s="68"/>
      <c r="D617" s="68"/>
    </row>
    <row r="618" spans="1:4" ht="12.75">
      <c r="A618" s="70" t="s">
        <v>1885</v>
      </c>
      <c r="B618" s="71" t="s">
        <v>1886</v>
      </c>
      <c r="C618" s="72"/>
      <c r="D618" s="72"/>
    </row>
    <row r="619" spans="1:4" ht="12.75">
      <c r="A619" s="70" t="s">
        <v>1887</v>
      </c>
      <c r="B619" s="71" t="s">
        <v>1888</v>
      </c>
      <c r="C619" s="72"/>
      <c r="D619" s="72"/>
    </row>
    <row r="620" spans="1:4" ht="12.75">
      <c r="A620" s="70" t="s">
        <v>1889</v>
      </c>
      <c r="B620" s="71" t="s">
        <v>1890</v>
      </c>
      <c r="C620" s="72"/>
      <c r="D620" s="72"/>
    </row>
    <row r="621" spans="1:4" ht="25.5">
      <c r="A621" s="70" t="s">
        <v>1891</v>
      </c>
      <c r="B621" s="71" t="s">
        <v>1892</v>
      </c>
      <c r="C621" s="72"/>
      <c r="D621" s="72"/>
    </row>
    <row r="622" spans="1:4" ht="12.75">
      <c r="A622" s="70" t="s">
        <v>1893</v>
      </c>
      <c r="B622" s="71" t="s">
        <v>1894</v>
      </c>
      <c r="C622" s="72"/>
      <c r="D622" s="72"/>
    </row>
    <row r="623" spans="1:4" ht="12.75">
      <c r="A623" s="70" t="s">
        <v>1895</v>
      </c>
      <c r="B623" s="71" t="s">
        <v>1896</v>
      </c>
      <c r="C623" s="72"/>
      <c r="D623" s="72"/>
    </row>
    <row r="624" spans="1:4" ht="12.75">
      <c r="A624" s="70" t="s">
        <v>1897</v>
      </c>
      <c r="B624" s="71" t="s">
        <v>1898</v>
      </c>
      <c r="C624" s="72"/>
      <c r="D624" s="72"/>
    </row>
    <row r="625" spans="1:4" ht="25.5">
      <c r="A625" s="70" t="s">
        <v>1899</v>
      </c>
      <c r="B625" s="71" t="s">
        <v>1900</v>
      </c>
      <c r="C625" s="72"/>
      <c r="D625" s="72"/>
    </row>
    <row r="626" spans="1:4" ht="25.5">
      <c r="A626" s="70" t="s">
        <v>1901</v>
      </c>
      <c r="B626" s="71" t="s">
        <v>1902</v>
      </c>
      <c r="C626" s="72"/>
      <c r="D626" s="72"/>
    </row>
    <row r="627" spans="1:4" ht="12.75">
      <c r="A627" s="70" t="s">
        <v>1903</v>
      </c>
      <c r="B627" s="71" t="s">
        <v>1904</v>
      </c>
      <c r="C627" s="72"/>
      <c r="D627" s="72"/>
    </row>
    <row r="628" spans="1:4" ht="12.75">
      <c r="A628" s="70" t="s">
        <v>1905</v>
      </c>
      <c r="B628" s="71" t="s">
        <v>1906</v>
      </c>
      <c r="C628" s="72"/>
      <c r="D628" s="72"/>
    </row>
    <row r="629" spans="1:4" ht="12.75">
      <c r="A629" s="70" t="s">
        <v>1907</v>
      </c>
      <c r="B629" s="71" t="s">
        <v>1908</v>
      </c>
      <c r="C629" s="72"/>
      <c r="D629" s="72"/>
    </row>
    <row r="630" spans="1:4" ht="12.75">
      <c r="A630" s="70" t="s">
        <v>1909</v>
      </c>
      <c r="B630" s="71" t="s">
        <v>1910</v>
      </c>
      <c r="C630" s="72"/>
      <c r="D630" s="72"/>
    </row>
    <row r="631" spans="1:4" ht="12.75">
      <c r="A631" s="70" t="s">
        <v>1911</v>
      </c>
      <c r="B631" s="71" t="s">
        <v>1912</v>
      </c>
      <c r="C631" s="72"/>
      <c r="D631" s="72"/>
    </row>
    <row r="632" spans="1:4" ht="12.75">
      <c r="A632" s="70" t="s">
        <v>1913</v>
      </c>
      <c r="B632" s="71" t="s">
        <v>1914</v>
      </c>
      <c r="C632" s="72"/>
      <c r="D632" s="72"/>
    </row>
    <row r="633" spans="1:4" ht="12.75">
      <c r="A633" s="70" t="s">
        <v>1915</v>
      </c>
      <c r="B633" s="71" t="s">
        <v>1916</v>
      </c>
      <c r="C633" s="72"/>
      <c r="D633" s="72"/>
    </row>
    <row r="634" spans="1:4" ht="12.75">
      <c r="A634" s="70" t="s">
        <v>1917</v>
      </c>
      <c r="B634" s="71" t="s">
        <v>1918</v>
      </c>
      <c r="C634" s="72"/>
      <c r="D634" s="72"/>
    </row>
    <row r="635" spans="1:4" ht="12.75">
      <c r="A635" s="70" t="s">
        <v>1919</v>
      </c>
      <c r="B635" s="71" t="s">
        <v>1920</v>
      </c>
      <c r="C635" s="72"/>
      <c r="D635" s="72"/>
    </row>
    <row r="636" spans="1:4" ht="18.75">
      <c r="A636" s="69">
        <v>18</v>
      </c>
      <c r="B636" s="76" t="s">
        <v>1921</v>
      </c>
      <c r="C636" s="68"/>
      <c r="D636" s="68"/>
    </row>
    <row r="637" spans="1:4" ht="12.75">
      <c r="A637" s="70" t="s">
        <v>1922</v>
      </c>
      <c r="B637" s="71" t="s">
        <v>1923</v>
      </c>
      <c r="C637" s="72"/>
      <c r="D637" s="72"/>
    </row>
    <row r="638" spans="1:4" ht="12.75">
      <c r="A638" s="70" t="s">
        <v>1924</v>
      </c>
      <c r="B638" s="71" t="s">
        <v>1925</v>
      </c>
      <c r="C638" s="72"/>
      <c r="D638" s="72"/>
    </row>
    <row r="639" spans="1:4" ht="12.75">
      <c r="A639" s="70" t="s">
        <v>1926</v>
      </c>
      <c r="B639" s="71" t="s">
        <v>1927</v>
      </c>
      <c r="C639" s="72"/>
      <c r="D639" s="72"/>
    </row>
    <row r="640" spans="1:4" ht="12.75">
      <c r="A640" s="70" t="s">
        <v>1928</v>
      </c>
      <c r="B640" s="71" t="s">
        <v>1929</v>
      </c>
      <c r="C640" s="72"/>
      <c r="D640" s="72"/>
    </row>
    <row r="641" spans="1:4" ht="12.75">
      <c r="A641" s="70" t="s">
        <v>1930</v>
      </c>
      <c r="B641" s="71" t="s">
        <v>1931</v>
      </c>
      <c r="C641" s="72"/>
      <c r="D641" s="72"/>
    </row>
    <row r="642" spans="1:4" ht="12.75">
      <c r="A642" s="70" t="s">
        <v>1932</v>
      </c>
      <c r="B642" s="71" t="s">
        <v>1933</v>
      </c>
      <c r="C642" s="72"/>
      <c r="D642" s="72"/>
    </row>
    <row r="643" spans="1:4" ht="12.75">
      <c r="A643" s="70" t="s">
        <v>1934</v>
      </c>
      <c r="B643" s="71" t="s">
        <v>1935</v>
      </c>
      <c r="C643" s="72"/>
      <c r="D643" s="72"/>
    </row>
    <row r="644" spans="1:4" ht="12.75">
      <c r="A644" s="70" t="s">
        <v>1936</v>
      </c>
      <c r="B644" s="71" t="s">
        <v>1937</v>
      </c>
      <c r="C644" s="72"/>
      <c r="D644" s="72"/>
    </row>
    <row r="645" spans="1:4" ht="12.75">
      <c r="A645" s="70" t="s">
        <v>1938</v>
      </c>
      <c r="B645" s="71" t="s">
        <v>1939</v>
      </c>
      <c r="C645" s="72"/>
      <c r="D645" s="72"/>
    </row>
    <row r="646" spans="1:4" ht="12.75">
      <c r="A646" s="70" t="s">
        <v>1940</v>
      </c>
      <c r="B646" s="71" t="s">
        <v>1941</v>
      </c>
      <c r="C646" s="72"/>
      <c r="D646" s="72"/>
    </row>
    <row r="647" spans="1:4" ht="25.5">
      <c r="A647" s="70" t="s">
        <v>1942</v>
      </c>
      <c r="B647" s="71" t="s">
        <v>1943</v>
      </c>
      <c r="C647" s="72"/>
      <c r="D647" s="72"/>
    </row>
    <row r="648" spans="1:4" ht="25.5">
      <c r="A648" s="70" t="s">
        <v>1944</v>
      </c>
      <c r="B648" s="71" t="s">
        <v>1945</v>
      </c>
      <c r="C648" s="72"/>
      <c r="D648" s="72"/>
    </row>
    <row r="649" spans="1:4" ht="12.75">
      <c r="A649" s="70" t="s">
        <v>1946</v>
      </c>
      <c r="B649" s="71" t="s">
        <v>1947</v>
      </c>
      <c r="C649" s="72"/>
      <c r="D649" s="72"/>
    </row>
    <row r="650" spans="1:4" ht="12.75">
      <c r="A650" s="70" t="s">
        <v>1948</v>
      </c>
      <c r="B650" s="71" t="s">
        <v>1949</v>
      </c>
      <c r="C650" s="72"/>
      <c r="D650" s="72"/>
    </row>
    <row r="651" spans="1:4" ht="12.75">
      <c r="A651" s="70" t="s">
        <v>1950</v>
      </c>
      <c r="B651" s="71" t="s">
        <v>1951</v>
      </c>
      <c r="C651" s="72"/>
      <c r="D651" s="72"/>
    </row>
    <row r="652" spans="1:4" ht="12.75">
      <c r="A652" s="70" t="s">
        <v>1952</v>
      </c>
      <c r="B652" s="71" t="s">
        <v>1953</v>
      </c>
      <c r="C652" s="72"/>
      <c r="D652" s="72"/>
    </row>
    <row r="653" spans="1:4" ht="12.75">
      <c r="A653" s="70" t="s">
        <v>1954</v>
      </c>
      <c r="B653" s="71" t="s">
        <v>1955</v>
      </c>
      <c r="C653" s="72"/>
      <c r="D653" s="72"/>
    </row>
    <row r="654" spans="1:4" ht="12.75">
      <c r="A654" s="70" t="s">
        <v>1956</v>
      </c>
      <c r="B654" s="71" t="s">
        <v>1957</v>
      </c>
      <c r="C654" s="72"/>
      <c r="D654" s="72"/>
    </row>
    <row r="655" spans="1:4" ht="18.75">
      <c r="A655" s="69">
        <v>19</v>
      </c>
      <c r="B655" s="76" t="s">
        <v>1958</v>
      </c>
      <c r="C655" s="68"/>
      <c r="D655" s="68"/>
    </row>
    <row r="656" spans="1:4" ht="12.75">
      <c r="A656" s="70" t="s">
        <v>1959</v>
      </c>
      <c r="B656" s="81" t="s">
        <v>1960</v>
      </c>
      <c r="C656" s="72"/>
      <c r="D656" s="72"/>
    </row>
    <row r="657" spans="1:4" ht="12.75">
      <c r="A657" s="70" t="s">
        <v>1961</v>
      </c>
      <c r="B657" s="81" t="s">
        <v>1962</v>
      </c>
      <c r="C657" s="72"/>
      <c r="D657" s="72"/>
    </row>
    <row r="658" spans="1:4" ht="12.75">
      <c r="A658" s="70" t="s">
        <v>1963</v>
      </c>
      <c r="B658" s="81" t="s">
        <v>1964</v>
      </c>
      <c r="C658" s="72"/>
      <c r="D658" s="72"/>
    </row>
    <row r="659" spans="1:4" ht="12.75">
      <c r="A659" s="70" t="s">
        <v>1965</v>
      </c>
      <c r="B659" s="81" t="s">
        <v>1966</v>
      </c>
      <c r="C659" s="72"/>
      <c r="D659" s="72"/>
    </row>
    <row r="660" spans="1:4" ht="25.5">
      <c r="A660" s="70" t="s">
        <v>1967</v>
      </c>
      <c r="B660" s="81" t="s">
        <v>1968</v>
      </c>
      <c r="C660" s="72"/>
      <c r="D660" s="72"/>
    </row>
    <row r="661" spans="1:4" ht="12.75">
      <c r="A661" s="70" t="s">
        <v>1969</v>
      </c>
      <c r="B661" s="81" t="s">
        <v>1970</v>
      </c>
      <c r="C661" s="72"/>
      <c r="D661" s="72"/>
    </row>
    <row r="662" spans="1:4" ht="12.75">
      <c r="A662" s="70" t="s">
        <v>1971</v>
      </c>
      <c r="B662" s="81" t="s">
        <v>1972</v>
      </c>
      <c r="C662" s="72"/>
      <c r="D662" s="72"/>
    </row>
    <row r="663" spans="1:4" ht="12.75">
      <c r="A663" s="70" t="s">
        <v>1973</v>
      </c>
      <c r="B663" s="81" t="s">
        <v>1974</v>
      </c>
      <c r="C663" s="72"/>
      <c r="D663" s="72"/>
    </row>
    <row r="664" spans="1:4" ht="12.75">
      <c r="A664" s="70" t="s">
        <v>1975</v>
      </c>
      <c r="B664" s="81" t="s">
        <v>1976</v>
      </c>
      <c r="C664" s="72"/>
      <c r="D664" s="72"/>
    </row>
    <row r="665" spans="1:4" ht="12.75">
      <c r="A665" s="70" t="s">
        <v>1977</v>
      </c>
      <c r="B665" s="81" t="s">
        <v>1978</v>
      </c>
      <c r="C665" s="72"/>
      <c r="D665" s="72"/>
    </row>
    <row r="666" spans="1:4" ht="12.75">
      <c r="A666" s="70" t="s">
        <v>1979</v>
      </c>
      <c r="B666" s="81" t="s">
        <v>1980</v>
      </c>
      <c r="C666" s="72"/>
      <c r="D666" s="72"/>
    </row>
    <row r="667" spans="1:4" ht="37.5">
      <c r="A667" s="69">
        <v>20</v>
      </c>
      <c r="B667" s="76" t="s">
        <v>1981</v>
      </c>
      <c r="C667" s="68"/>
      <c r="D667" s="68"/>
    </row>
    <row r="668" spans="1:4" ht="12.75">
      <c r="A668" s="70" t="s">
        <v>1982</v>
      </c>
      <c r="B668" s="71" t="s">
        <v>1983</v>
      </c>
      <c r="C668" s="72"/>
      <c r="D668" s="72"/>
    </row>
    <row r="669" spans="1:4" ht="12.75">
      <c r="A669" s="70" t="s">
        <v>1984</v>
      </c>
      <c r="B669" s="71" t="s">
        <v>1985</v>
      </c>
      <c r="C669" s="72"/>
      <c r="D669" s="72"/>
    </row>
    <row r="670" spans="1:4" ht="12.75">
      <c r="A670" s="70" t="s">
        <v>1986</v>
      </c>
      <c r="B670" s="71" t="s">
        <v>1987</v>
      </c>
      <c r="C670" s="72"/>
      <c r="D670" s="72"/>
    </row>
    <row r="671" spans="1:4" ht="12.75">
      <c r="A671" s="70" t="s">
        <v>1988</v>
      </c>
      <c r="B671" s="71" t="s">
        <v>1989</v>
      </c>
      <c r="C671" s="72"/>
      <c r="D671" s="72"/>
    </row>
    <row r="672" spans="1:4" ht="12.75">
      <c r="A672" s="70" t="s">
        <v>1990</v>
      </c>
      <c r="B672" s="71" t="s">
        <v>1991</v>
      </c>
      <c r="C672" s="72"/>
      <c r="D672" s="72"/>
    </row>
    <row r="673" spans="1:4" ht="12.75">
      <c r="A673" s="70" t="s">
        <v>1992</v>
      </c>
      <c r="B673" s="71" t="s">
        <v>1993</v>
      </c>
      <c r="C673" s="72"/>
      <c r="D673" s="72"/>
    </row>
    <row r="674" spans="1:4" ht="18.75">
      <c r="A674" s="69">
        <v>21</v>
      </c>
      <c r="B674" s="76" t="s">
        <v>1994</v>
      </c>
      <c r="C674" s="68"/>
      <c r="D674" s="68"/>
    </row>
    <row r="675" spans="1:4" ht="12.75">
      <c r="A675" s="70" t="s">
        <v>1995</v>
      </c>
      <c r="B675" s="71" t="s">
        <v>1996</v>
      </c>
      <c r="C675" s="72"/>
      <c r="D675" s="72"/>
    </row>
    <row r="676" spans="1:4" ht="25.5">
      <c r="A676" s="70" t="s">
        <v>1997</v>
      </c>
      <c r="B676" s="71" t="s">
        <v>1998</v>
      </c>
      <c r="C676" s="72"/>
      <c r="D676" s="72"/>
    </row>
    <row r="677" spans="1:4" ht="25.5">
      <c r="A677" s="70" t="s">
        <v>1999</v>
      </c>
      <c r="B677" s="71" t="s">
        <v>2000</v>
      </c>
      <c r="C677" s="72"/>
      <c r="D677" s="72"/>
    </row>
    <row r="678" spans="1:4" ht="12.75">
      <c r="A678" s="70" t="s">
        <v>2001</v>
      </c>
      <c r="B678" s="71" t="s">
        <v>2002</v>
      </c>
      <c r="C678" s="72"/>
      <c r="D678" s="72"/>
    </row>
    <row r="679" spans="1:4" ht="12.75">
      <c r="A679" s="70" t="s">
        <v>2003</v>
      </c>
      <c r="B679" s="79" t="s">
        <v>2004</v>
      </c>
      <c r="C679" s="72"/>
      <c r="D679" s="72"/>
    </row>
    <row r="680" spans="1:4" ht="12.75">
      <c r="A680" s="70" t="s">
        <v>2005</v>
      </c>
      <c r="B680" s="79" t="s">
        <v>2006</v>
      </c>
      <c r="C680" s="72"/>
      <c r="D680" s="72"/>
    </row>
    <row r="681" spans="1:4" ht="12.75">
      <c r="A681" s="70" t="s">
        <v>2007</v>
      </c>
      <c r="B681" s="71" t="s">
        <v>2008</v>
      </c>
      <c r="C681" s="72"/>
      <c r="D681" s="72"/>
    </row>
    <row r="682" spans="1:4" ht="12.75">
      <c r="A682" s="70" t="s">
        <v>2009</v>
      </c>
      <c r="B682" s="79" t="s">
        <v>2010</v>
      </c>
      <c r="C682" s="72"/>
      <c r="D682" s="72"/>
    </row>
    <row r="683" spans="1:4" ht="12.75">
      <c r="A683" s="70" t="s">
        <v>2011</v>
      </c>
      <c r="B683" s="79" t="s">
        <v>2012</v>
      </c>
      <c r="C683" s="72"/>
      <c r="D683" s="72"/>
    </row>
    <row r="684" spans="1:4" ht="25.5">
      <c r="A684" s="70" t="s">
        <v>2013</v>
      </c>
      <c r="B684" s="79" t="s">
        <v>2014</v>
      </c>
      <c r="C684" s="72"/>
      <c r="D684" s="72"/>
    </row>
    <row r="685" spans="1:4" ht="12.75">
      <c r="A685" s="70" t="s">
        <v>2015</v>
      </c>
      <c r="B685" s="71" t="s">
        <v>2016</v>
      </c>
      <c r="C685" s="72"/>
      <c r="D685" s="72"/>
    </row>
    <row r="686" spans="1:4" ht="12.75">
      <c r="A686" s="70" t="s">
        <v>2017</v>
      </c>
      <c r="B686" s="71" t="s">
        <v>2018</v>
      </c>
      <c r="C686" s="72"/>
      <c r="D686" s="72"/>
    </row>
    <row r="687" spans="1:4" ht="12.75">
      <c r="A687" s="70" t="s">
        <v>2019</v>
      </c>
      <c r="B687" s="71" t="s">
        <v>2020</v>
      </c>
      <c r="C687" s="72"/>
      <c r="D687" s="72"/>
    </row>
    <row r="688" spans="1:4" ht="12.75">
      <c r="A688" s="70" t="s">
        <v>2021</v>
      </c>
      <c r="B688" s="79" t="s">
        <v>2022</v>
      </c>
      <c r="C688" s="72"/>
      <c r="D688" s="72"/>
    </row>
    <row r="689" spans="1:4" ht="12.75">
      <c r="A689" s="70" t="s">
        <v>2023</v>
      </c>
      <c r="B689" s="79" t="s">
        <v>2024</v>
      </c>
      <c r="C689" s="72"/>
      <c r="D689" s="72"/>
    </row>
    <row r="690" spans="1:4" ht="12.75">
      <c r="A690" s="70" t="s">
        <v>2025</v>
      </c>
      <c r="B690" s="71" t="s">
        <v>2026</v>
      </c>
      <c r="C690" s="72"/>
      <c r="D690" s="72"/>
    </row>
    <row r="691" spans="1:4" ht="12.75">
      <c r="A691" s="70" t="s">
        <v>2027</v>
      </c>
      <c r="B691" s="71" t="s">
        <v>2028</v>
      </c>
      <c r="C691" s="72"/>
      <c r="D691" s="72"/>
    </row>
    <row r="692" spans="1:4" ht="25.5">
      <c r="A692" s="70" t="s">
        <v>2029</v>
      </c>
      <c r="B692" s="71" t="s">
        <v>2030</v>
      </c>
      <c r="C692" s="72"/>
      <c r="D692" s="72"/>
    </row>
    <row r="693" spans="1:4" ht="25.5">
      <c r="A693" s="70" t="s">
        <v>2031</v>
      </c>
      <c r="B693" s="71" t="s">
        <v>2032</v>
      </c>
      <c r="C693" s="72"/>
      <c r="D693" s="72"/>
    </row>
    <row r="694" spans="1:4" ht="12.75">
      <c r="A694" s="70" t="s">
        <v>2033</v>
      </c>
      <c r="B694" s="71" t="s">
        <v>2034</v>
      </c>
      <c r="C694" s="72"/>
      <c r="D694" s="72"/>
    </row>
    <row r="695" spans="1:4" ht="12.75">
      <c r="A695" s="70" t="s">
        <v>2035</v>
      </c>
      <c r="B695" s="71" t="s">
        <v>2036</v>
      </c>
      <c r="C695" s="72"/>
      <c r="D695" s="72"/>
    </row>
    <row r="696" spans="1:4" ht="12.75">
      <c r="A696" s="70" t="s">
        <v>2037</v>
      </c>
      <c r="B696" s="71" t="s">
        <v>2038</v>
      </c>
      <c r="C696" s="72"/>
      <c r="D696" s="72"/>
    </row>
    <row r="697" spans="1:4" ht="12.75">
      <c r="A697" s="70" t="s">
        <v>2039</v>
      </c>
      <c r="B697" s="71" t="s">
        <v>2040</v>
      </c>
      <c r="C697" s="72"/>
      <c r="D697" s="72"/>
    </row>
    <row r="698" spans="1:4" ht="12.75">
      <c r="A698" s="70" t="s">
        <v>2041</v>
      </c>
      <c r="B698" s="71" t="s">
        <v>2042</v>
      </c>
      <c r="C698" s="72"/>
      <c r="D698" s="72"/>
    </row>
    <row r="699" spans="1:4" ht="12.75">
      <c r="A699" s="70" t="s">
        <v>2043</v>
      </c>
      <c r="B699" s="71" t="s">
        <v>2044</v>
      </c>
      <c r="C699" s="72"/>
      <c r="D699" s="72"/>
    </row>
    <row r="700" spans="1:4" ht="12.75">
      <c r="A700" s="70" t="s">
        <v>2045</v>
      </c>
      <c r="B700" s="71" t="s">
        <v>2046</v>
      </c>
      <c r="C700" s="72"/>
      <c r="D700" s="72"/>
    </row>
    <row r="701" spans="1:4" ht="12.75">
      <c r="A701" s="70" t="s">
        <v>2047</v>
      </c>
      <c r="B701" s="71" t="s">
        <v>2048</v>
      </c>
      <c r="C701" s="72"/>
      <c r="D701" s="72"/>
    </row>
    <row r="702" spans="1:4" ht="12.75">
      <c r="A702" s="70" t="s">
        <v>2049</v>
      </c>
      <c r="B702" s="71" t="s">
        <v>2050</v>
      </c>
      <c r="C702" s="72"/>
      <c r="D702" s="72"/>
    </row>
    <row r="703" spans="1:4" ht="12.75">
      <c r="A703" s="70" t="s">
        <v>2051</v>
      </c>
      <c r="B703" s="71" t="s">
        <v>2052</v>
      </c>
      <c r="C703" s="72"/>
      <c r="D703" s="72"/>
    </row>
    <row r="704" spans="1:4" ht="18.75">
      <c r="A704" s="69">
        <v>22</v>
      </c>
      <c r="B704" s="76" t="s">
        <v>2053</v>
      </c>
      <c r="C704" s="68"/>
      <c r="D704" s="68"/>
    </row>
    <row r="705" spans="1:4" ht="12.75">
      <c r="A705" s="70" t="s">
        <v>2054</v>
      </c>
      <c r="B705" s="71" t="s">
        <v>2055</v>
      </c>
      <c r="C705" s="72"/>
      <c r="D705" s="72"/>
    </row>
    <row r="706" spans="1:4" ht="12.75">
      <c r="A706" s="70" t="s">
        <v>2056</v>
      </c>
      <c r="B706" s="71" t="s">
        <v>2057</v>
      </c>
      <c r="C706" s="72"/>
      <c r="D706" s="72"/>
    </row>
    <row r="707" spans="1:4" ht="12.75">
      <c r="A707" s="70" t="s">
        <v>2058</v>
      </c>
      <c r="B707" s="71" t="s">
        <v>2059</v>
      </c>
      <c r="C707" s="72"/>
      <c r="D707" s="72"/>
    </row>
    <row r="708" spans="1:4" ht="12.75">
      <c r="A708" s="70" t="s">
        <v>2060</v>
      </c>
      <c r="B708" s="71" t="s">
        <v>2061</v>
      </c>
      <c r="C708" s="72"/>
      <c r="D708" s="72"/>
    </row>
    <row r="709" spans="1:4" ht="12.75">
      <c r="A709" s="70" t="s">
        <v>2062</v>
      </c>
      <c r="B709" s="71" t="s">
        <v>2063</v>
      </c>
      <c r="C709" s="72"/>
      <c r="D709" s="72"/>
    </row>
    <row r="710" spans="1:4" ht="12.75">
      <c r="A710" s="70" t="s">
        <v>2064</v>
      </c>
      <c r="B710" s="71" t="s">
        <v>2065</v>
      </c>
      <c r="C710" s="72"/>
      <c r="D710" s="72"/>
    </row>
    <row r="711" spans="1:4" ht="12.75">
      <c r="A711" s="70" t="s">
        <v>2066</v>
      </c>
      <c r="B711" s="71" t="s">
        <v>2067</v>
      </c>
      <c r="C711" s="72"/>
      <c r="D711" s="72"/>
    </row>
    <row r="712" spans="1:4" ht="12.75">
      <c r="A712" s="70" t="s">
        <v>2068</v>
      </c>
      <c r="B712" s="71" t="s">
        <v>2069</v>
      </c>
      <c r="C712" s="72"/>
      <c r="D712" s="72"/>
    </row>
    <row r="713" spans="1:4" ht="37.5">
      <c r="A713" s="69">
        <v>23</v>
      </c>
      <c r="B713" s="76" t="s">
        <v>2070</v>
      </c>
      <c r="C713" s="68"/>
      <c r="D713" s="68"/>
    </row>
    <row r="714" spans="1:4" ht="25.5">
      <c r="A714" s="70" t="s">
        <v>2071</v>
      </c>
      <c r="B714" s="71" t="s">
        <v>2072</v>
      </c>
      <c r="C714" s="72"/>
      <c r="D714" s="72"/>
    </row>
    <row r="715" spans="1:4" ht="25.5">
      <c r="A715" s="70" t="s">
        <v>2073</v>
      </c>
      <c r="B715" s="71" t="s">
        <v>2074</v>
      </c>
      <c r="C715" s="72"/>
      <c r="D715" s="72"/>
    </row>
    <row r="716" spans="1:4" ht="12.75">
      <c r="A716" s="70" t="s">
        <v>2075</v>
      </c>
      <c r="B716" s="71" t="s">
        <v>2076</v>
      </c>
      <c r="C716" s="72"/>
      <c r="D716" s="72"/>
    </row>
    <row r="717" spans="1:4" ht="12.75">
      <c r="A717" s="70" t="s">
        <v>2077</v>
      </c>
      <c r="B717" s="71" t="s">
        <v>2078</v>
      </c>
      <c r="C717" s="72"/>
      <c r="D717" s="72"/>
    </row>
    <row r="718" spans="1:4" ht="12.75">
      <c r="A718" s="70" t="s">
        <v>2079</v>
      </c>
      <c r="B718" s="71" t="s">
        <v>2080</v>
      </c>
      <c r="C718" s="72"/>
      <c r="D718" s="72"/>
    </row>
    <row r="719" spans="1:4" ht="12.75">
      <c r="A719" s="70" t="s">
        <v>2081</v>
      </c>
      <c r="B719" s="71" t="s">
        <v>2082</v>
      </c>
      <c r="C719" s="72"/>
      <c r="D719" s="72"/>
    </row>
    <row r="720" spans="1:4" ht="12.75">
      <c r="A720" s="70" t="s">
        <v>2083</v>
      </c>
      <c r="B720" s="71" t="s">
        <v>2084</v>
      </c>
      <c r="C720" s="72"/>
      <c r="D720" s="72"/>
    </row>
    <row r="721" spans="1:4" ht="12.75">
      <c r="A721" s="70" t="s">
        <v>2085</v>
      </c>
      <c r="B721" s="71" t="s">
        <v>2086</v>
      </c>
      <c r="C721" s="72"/>
      <c r="D721" s="72"/>
    </row>
    <row r="722" spans="1:4" ht="12.75">
      <c r="A722" s="70" t="s">
        <v>2087</v>
      </c>
      <c r="B722" s="71" t="s">
        <v>2088</v>
      </c>
      <c r="C722" s="72"/>
      <c r="D722" s="72"/>
    </row>
    <row r="723" spans="1:4" ht="12.75">
      <c r="A723" s="70" t="s">
        <v>2089</v>
      </c>
      <c r="B723" s="71" t="s">
        <v>2090</v>
      </c>
      <c r="C723" s="72"/>
      <c r="D723" s="72"/>
    </row>
    <row r="724" spans="1:4" ht="12.75">
      <c r="A724" s="70" t="s">
        <v>2091</v>
      </c>
      <c r="B724" s="71" t="s">
        <v>2092</v>
      </c>
      <c r="C724" s="72"/>
      <c r="D724" s="72"/>
    </row>
    <row r="725" spans="1:4" ht="12.75">
      <c r="A725" s="70" t="s">
        <v>2093</v>
      </c>
      <c r="B725" s="71" t="s">
        <v>2094</v>
      </c>
      <c r="C725" s="72"/>
      <c r="D725" s="72"/>
    </row>
    <row r="726" spans="1:4" ht="12.75">
      <c r="A726" s="70" t="s">
        <v>2095</v>
      </c>
      <c r="B726" s="71" t="s">
        <v>2096</v>
      </c>
      <c r="C726" s="72"/>
      <c r="D726" s="72"/>
    </row>
    <row r="727" spans="1:4" ht="23.25">
      <c r="A727" s="83"/>
      <c r="B727" s="84" t="s">
        <v>2097</v>
      </c>
      <c r="C727" s="84"/>
      <c r="D727" s="68"/>
    </row>
    <row r="728" spans="1:4" ht="12.75">
      <c r="A728" s="70" t="s">
        <v>2098</v>
      </c>
      <c r="B728" s="85" t="s">
        <v>2099</v>
      </c>
      <c r="C728" s="72"/>
      <c r="D728" s="72"/>
    </row>
    <row r="729" spans="1:4" ht="25.5">
      <c r="A729" s="86" t="s">
        <v>2100</v>
      </c>
      <c r="B729" s="85" t="s">
        <v>2101</v>
      </c>
      <c r="C729" s="72"/>
      <c r="D729" s="72"/>
    </row>
    <row r="730" spans="1:4" ht="12.75">
      <c r="A730" s="86" t="s">
        <v>2102</v>
      </c>
      <c r="B730" s="85" t="s">
        <v>2103</v>
      </c>
      <c r="C730" s="72"/>
      <c r="D730" s="72"/>
    </row>
    <row r="731" spans="1:4" ht="23.25">
      <c r="A731" s="87"/>
      <c r="B731" s="84" t="s">
        <v>2104</v>
      </c>
      <c r="C731" s="84"/>
      <c r="D731" s="68"/>
    </row>
    <row r="732" spans="1:4" ht="12.75">
      <c r="A732" s="86" t="s">
        <v>2105</v>
      </c>
      <c r="B732" s="85" t="s">
        <v>2106</v>
      </c>
      <c r="C732" s="72"/>
      <c r="D732" s="72"/>
    </row>
    <row r="733" spans="1:4" ht="12.75">
      <c r="A733" s="86" t="s">
        <v>2107</v>
      </c>
      <c r="B733" s="85" t="s">
        <v>2108</v>
      </c>
      <c r="C733" s="72"/>
      <c r="D733" s="72"/>
    </row>
    <row r="734" spans="1:4" ht="12.75">
      <c r="A734" s="86" t="s">
        <v>2109</v>
      </c>
      <c r="B734" s="85" t="s">
        <v>2110</v>
      </c>
      <c r="C734" s="72"/>
      <c r="D734" s="72"/>
    </row>
  </sheetData>
  <conditionalFormatting sqref="A729:A730 A732:A734">
    <cfRule type="duplicateValues" dxfId="0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8"/>
  <sheetViews>
    <sheetView workbookViewId="0">
      <selection activeCell="K34" sqref="K34"/>
    </sheetView>
  </sheetViews>
  <sheetFormatPr defaultColWidth="9.140625" defaultRowHeight="12.75"/>
  <cols>
    <col min="1" max="1" width="17.28515625" style="27" customWidth="1"/>
    <col min="2" max="2" width="7.85546875" style="27" customWidth="1"/>
    <col min="3" max="3" width="22.7109375" style="27" customWidth="1"/>
    <col min="4" max="4" width="12.5703125" style="27" customWidth="1"/>
    <col min="5" max="5" width="10.85546875" style="27" customWidth="1"/>
    <col min="6" max="6" width="8.85546875" style="27" customWidth="1"/>
    <col min="7" max="7" width="19.28515625" style="27" customWidth="1"/>
    <col min="8" max="8" width="9.85546875" style="27" customWidth="1"/>
    <col min="9" max="9" width="8.85546875" style="27" customWidth="1"/>
    <col min="10" max="10" width="8.7109375" style="27" customWidth="1"/>
    <col min="11" max="11" width="9.42578125" style="27" customWidth="1"/>
    <col min="12" max="16384" width="9.140625" style="27"/>
  </cols>
  <sheetData>
    <row r="1" spans="1:18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/>
      <c r="D3" s="6"/>
      <c r="E3" s="6"/>
      <c r="F3" s="6"/>
      <c r="G3" s="7"/>
    </row>
    <row r="4" spans="1:18" ht="14.25">
      <c r="A4" s="3"/>
      <c r="B4" s="4" t="s">
        <v>2111</v>
      </c>
      <c r="C4" s="8" t="s">
        <v>18</v>
      </c>
      <c r="D4" s="9"/>
      <c r="E4" s="9"/>
      <c r="F4" s="9"/>
      <c r="G4" s="10"/>
    </row>
    <row r="5" spans="1:18" ht="15.75">
      <c r="J5" s="1"/>
      <c r="K5" s="1"/>
      <c r="L5" s="46"/>
      <c r="M5" s="46"/>
    </row>
    <row r="6" spans="1:18" ht="12.75" customHeight="1">
      <c r="A6" s="324" t="s">
        <v>2112</v>
      </c>
      <c r="B6" s="324" t="s">
        <v>2113</v>
      </c>
      <c r="C6" s="324" t="s">
        <v>2114</v>
      </c>
      <c r="D6" s="324" t="s">
        <v>2115</v>
      </c>
      <c r="E6" s="324" t="s">
        <v>2116</v>
      </c>
      <c r="F6" s="332" t="s">
        <v>142</v>
      </c>
      <c r="G6" s="332"/>
      <c r="H6" s="332"/>
      <c r="I6" s="332" t="s">
        <v>143</v>
      </c>
      <c r="J6" s="332"/>
      <c r="K6" s="332"/>
      <c r="L6" s="46"/>
      <c r="M6" s="46"/>
    </row>
    <row r="7" spans="1:18" ht="22.5">
      <c r="A7" s="324"/>
      <c r="B7" s="324"/>
      <c r="C7" s="324"/>
      <c r="D7" s="324"/>
      <c r="E7" s="324"/>
      <c r="F7" s="29" t="s">
        <v>2117</v>
      </c>
      <c r="G7" s="20" t="s">
        <v>2118</v>
      </c>
      <c r="H7" s="30" t="s">
        <v>2119</v>
      </c>
      <c r="I7" s="29" t="s">
        <v>2117</v>
      </c>
      <c r="J7" s="20" t="s">
        <v>2118</v>
      </c>
      <c r="K7" s="30" t="s">
        <v>2119</v>
      </c>
    </row>
    <row r="8" spans="1:18">
      <c r="A8" s="31" t="s">
        <v>2120</v>
      </c>
      <c r="B8" s="31"/>
      <c r="C8" s="31"/>
      <c r="D8" s="31"/>
      <c r="E8" s="31"/>
      <c r="F8" s="31"/>
      <c r="G8" s="32"/>
      <c r="H8" s="33"/>
      <c r="I8" s="47"/>
      <c r="J8" s="48"/>
      <c r="K8" s="33"/>
    </row>
    <row r="9" spans="1:18" ht="11.1" customHeight="1">
      <c r="A9" s="34"/>
      <c r="B9" s="34"/>
      <c r="C9" s="34"/>
      <c r="D9" s="34"/>
      <c r="E9" s="34"/>
      <c r="F9" s="34"/>
      <c r="G9" s="34"/>
      <c r="H9" s="35"/>
      <c r="I9" s="34"/>
      <c r="J9" s="21"/>
      <c r="K9" s="35"/>
    </row>
    <row r="10" spans="1:18" ht="11.1" customHeight="1">
      <c r="A10" s="34"/>
      <c r="B10" s="34"/>
      <c r="C10" s="34"/>
      <c r="D10" s="34"/>
      <c r="E10" s="34"/>
      <c r="F10" s="34"/>
      <c r="G10" s="34"/>
      <c r="H10" s="36"/>
      <c r="I10" s="34"/>
      <c r="J10" s="21"/>
      <c r="K10" s="36"/>
      <c r="Q10" s="55"/>
      <c r="R10" s="55"/>
    </row>
    <row r="11" spans="1:18" ht="15">
      <c r="A11" s="31" t="s">
        <v>2121</v>
      </c>
      <c r="B11" s="31"/>
      <c r="C11" s="31"/>
      <c r="D11" s="31"/>
      <c r="E11" s="31"/>
      <c r="F11" s="31"/>
      <c r="G11" s="32"/>
      <c r="H11" s="33"/>
      <c r="I11" s="47"/>
      <c r="J11" s="48"/>
      <c r="K11" s="33"/>
      <c r="Q11" s="55"/>
      <c r="R11" s="55"/>
    </row>
    <row r="12" spans="1:18" ht="11.1" customHeight="1">
      <c r="A12" s="34"/>
      <c r="B12" s="34"/>
      <c r="C12" s="34"/>
      <c r="D12" s="34"/>
      <c r="E12" s="34"/>
      <c r="F12" s="34"/>
      <c r="G12" s="34"/>
      <c r="H12" s="35"/>
      <c r="I12" s="34"/>
      <c r="J12" s="21"/>
      <c r="K12" s="35"/>
      <c r="Q12" s="55"/>
      <c r="R12" s="55"/>
    </row>
    <row r="13" spans="1:18" ht="11.1" customHeight="1">
      <c r="A13" s="34"/>
      <c r="B13" s="34"/>
      <c r="C13" s="34"/>
      <c r="D13" s="34"/>
      <c r="E13" s="34"/>
      <c r="F13" s="34"/>
      <c r="G13" s="34"/>
      <c r="H13" s="36"/>
      <c r="I13" s="34"/>
      <c r="J13" s="21"/>
      <c r="K13" s="36"/>
      <c r="Q13" s="55"/>
      <c r="R13" s="55"/>
    </row>
    <row r="14" spans="1:18" ht="15">
      <c r="A14" s="31" t="s">
        <v>2122</v>
      </c>
      <c r="B14" s="31"/>
      <c r="C14" s="31"/>
      <c r="D14" s="31"/>
      <c r="E14" s="31"/>
      <c r="F14" s="31"/>
      <c r="G14" s="32"/>
      <c r="H14" s="33"/>
      <c r="I14" s="47"/>
      <c r="J14" s="48"/>
      <c r="K14" s="33"/>
      <c r="Q14" s="55"/>
      <c r="R14" s="55"/>
    </row>
    <row r="15" spans="1:18" ht="11.1" customHeight="1">
      <c r="A15" s="34"/>
      <c r="B15" s="34"/>
      <c r="C15" s="34"/>
      <c r="D15" s="34"/>
      <c r="E15" s="34"/>
      <c r="F15" s="34"/>
      <c r="G15" s="34"/>
      <c r="H15" s="35"/>
      <c r="I15" s="34"/>
      <c r="J15" s="21"/>
      <c r="K15" s="35"/>
    </row>
    <row r="16" spans="1:18" ht="11.1" customHeight="1">
      <c r="A16" s="34"/>
      <c r="B16" s="34"/>
      <c r="C16" s="34"/>
      <c r="D16" s="34"/>
      <c r="E16" s="34"/>
      <c r="F16" s="34"/>
      <c r="G16" s="34"/>
      <c r="H16" s="37"/>
      <c r="I16" s="34"/>
      <c r="J16" s="21"/>
      <c r="K16" s="37"/>
    </row>
    <row r="17" spans="1:11">
      <c r="A17" s="38" t="s">
        <v>2123</v>
      </c>
      <c r="B17" s="38"/>
      <c r="C17" s="38"/>
      <c r="D17" s="38"/>
      <c r="E17" s="38"/>
      <c r="F17" s="38"/>
      <c r="G17" s="38"/>
      <c r="H17" s="39">
        <v>1075766.94</v>
      </c>
      <c r="I17" s="49"/>
      <c r="J17" s="50"/>
      <c r="K17" s="39">
        <v>374012.45</v>
      </c>
    </row>
    <row r="18" spans="1:11" ht="11.1" customHeight="1">
      <c r="A18" s="34"/>
      <c r="B18" s="34"/>
      <c r="C18" s="34"/>
      <c r="D18" s="34"/>
      <c r="E18" s="34"/>
      <c r="F18" s="34"/>
      <c r="G18" s="34"/>
      <c r="H18" s="37"/>
      <c r="I18" s="34"/>
      <c r="J18" s="21"/>
      <c r="K18" s="37"/>
    </row>
    <row r="19" spans="1:11" ht="11.1" customHeight="1">
      <c r="A19" s="34"/>
      <c r="B19" s="34"/>
      <c r="C19" s="34"/>
      <c r="D19" s="34"/>
      <c r="E19" s="34"/>
      <c r="F19" s="34"/>
      <c r="G19" s="34"/>
      <c r="H19" s="34"/>
      <c r="I19" s="34"/>
      <c r="J19" s="21"/>
      <c r="K19" s="21"/>
    </row>
    <row r="20" spans="1:11" ht="11.1" customHeight="1">
      <c r="A20" s="34"/>
      <c r="B20" s="34"/>
      <c r="C20" s="34"/>
      <c r="D20" s="34"/>
      <c r="E20" s="34"/>
      <c r="F20" s="34"/>
      <c r="G20" s="34"/>
      <c r="H20" s="36"/>
      <c r="I20" s="34"/>
      <c r="J20" s="21"/>
      <c r="K20" s="36"/>
    </row>
    <row r="21" spans="1:11">
      <c r="A21" s="31" t="s">
        <v>2124</v>
      </c>
      <c r="B21" s="31"/>
      <c r="C21" s="31"/>
      <c r="D21" s="31"/>
      <c r="E21" s="31"/>
      <c r="F21" s="31"/>
      <c r="G21" s="32"/>
      <c r="H21" s="33"/>
      <c r="I21" s="47"/>
      <c r="J21" s="48"/>
      <c r="K21" s="33"/>
    </row>
    <row r="22" spans="1:11" ht="13.5" customHeight="1">
      <c r="A22" s="31" t="s">
        <v>2125</v>
      </c>
      <c r="B22" s="34" t="s">
        <v>2126</v>
      </c>
      <c r="C22" s="40"/>
      <c r="D22" s="40"/>
      <c r="E22" s="40"/>
      <c r="F22" s="40"/>
      <c r="G22" s="40"/>
      <c r="H22" s="40">
        <v>122748.22</v>
      </c>
      <c r="I22" s="51"/>
      <c r="J22" s="52"/>
      <c r="K22" s="40">
        <v>64859.74</v>
      </c>
    </row>
    <row r="23" spans="1:11" ht="13.5" customHeight="1">
      <c r="A23" s="31" t="s">
        <v>2127</v>
      </c>
      <c r="B23" s="34" t="s">
        <v>2128</v>
      </c>
      <c r="C23" s="40"/>
      <c r="D23" s="40"/>
      <c r="E23" s="40"/>
      <c r="F23" s="40"/>
      <c r="G23" s="40"/>
      <c r="H23" s="40">
        <v>723525.54</v>
      </c>
      <c r="I23" s="51"/>
      <c r="J23" s="52"/>
      <c r="K23" s="40">
        <v>241977.56</v>
      </c>
    </row>
    <row r="24" spans="1:11" ht="13.5" customHeight="1">
      <c r="A24" s="31" t="s">
        <v>2129</v>
      </c>
      <c r="B24" s="34" t="s">
        <v>2130</v>
      </c>
      <c r="C24" s="40"/>
      <c r="D24" s="40"/>
      <c r="E24" s="40"/>
      <c r="F24" s="40"/>
      <c r="G24" s="40"/>
      <c r="H24" s="40">
        <v>40026</v>
      </c>
      <c r="I24" s="51"/>
      <c r="J24" s="52"/>
      <c r="K24" s="40">
        <v>80557.23</v>
      </c>
    </row>
    <row r="25" spans="1:11" ht="13.5" customHeight="1">
      <c r="A25" s="31" t="s">
        <v>2131</v>
      </c>
      <c r="B25" s="34" t="s">
        <v>2132</v>
      </c>
      <c r="C25" s="40"/>
      <c r="D25" s="40"/>
      <c r="E25" s="40"/>
      <c r="F25" s="40"/>
      <c r="G25" s="40"/>
      <c r="H25" s="40">
        <v>2430.5500000000002</v>
      </c>
      <c r="I25" s="51"/>
      <c r="J25" s="52"/>
      <c r="K25" s="40"/>
    </row>
    <row r="26" spans="1:11">
      <c r="A26" s="31" t="s">
        <v>2133</v>
      </c>
      <c r="B26" s="34" t="s">
        <v>2134</v>
      </c>
      <c r="C26" s="40"/>
      <c r="D26" s="40"/>
      <c r="E26" s="40"/>
      <c r="F26" s="40"/>
      <c r="G26" s="40"/>
      <c r="H26" s="40"/>
      <c r="I26" s="51"/>
      <c r="J26" s="52"/>
      <c r="K26" s="40"/>
    </row>
    <row r="27" spans="1:11" ht="13.5" customHeight="1">
      <c r="A27" s="31" t="s">
        <v>2135</v>
      </c>
      <c r="B27" s="34" t="s">
        <v>2136</v>
      </c>
      <c r="C27" s="40"/>
      <c r="D27" s="40"/>
      <c r="E27" s="40"/>
      <c r="F27" s="40"/>
      <c r="G27" s="40"/>
      <c r="H27" s="40">
        <v>223521.32</v>
      </c>
      <c r="I27" s="51"/>
      <c r="J27" s="52"/>
      <c r="K27" s="40">
        <v>128527.35</v>
      </c>
    </row>
    <row r="28" spans="1:11" ht="13.5" customHeight="1">
      <c r="A28" s="31" t="s">
        <v>2137</v>
      </c>
      <c r="B28" s="34" t="s">
        <v>2138</v>
      </c>
      <c r="C28" s="40"/>
      <c r="D28" s="40"/>
      <c r="E28" s="40"/>
      <c r="F28" s="40"/>
      <c r="G28" s="40"/>
      <c r="H28" s="40">
        <v>333636.33</v>
      </c>
      <c r="I28" s="51"/>
      <c r="J28" s="52"/>
      <c r="K28" s="40">
        <v>75498.78</v>
      </c>
    </row>
    <row r="29" spans="1:11" ht="13.5" customHeight="1">
      <c r="A29" s="31" t="s">
        <v>2139</v>
      </c>
      <c r="B29" s="34" t="s">
        <v>2140</v>
      </c>
      <c r="C29" s="40"/>
      <c r="D29" s="40"/>
      <c r="E29" s="40"/>
      <c r="F29" s="40"/>
      <c r="G29" s="40"/>
      <c r="H29" s="40"/>
      <c r="I29" s="51"/>
      <c r="J29" s="52"/>
      <c r="K29" s="40"/>
    </row>
    <row r="30" spans="1:11" ht="13.5" customHeight="1">
      <c r="A30" s="31" t="s">
        <v>2141</v>
      </c>
      <c r="B30" s="34" t="s">
        <v>2142</v>
      </c>
      <c r="C30" s="40"/>
      <c r="D30" s="40"/>
      <c r="E30" s="40"/>
      <c r="F30" s="40"/>
      <c r="G30" s="40"/>
      <c r="H30" s="40">
        <v>54932.62</v>
      </c>
      <c r="I30" s="51"/>
      <c r="J30" s="52"/>
      <c r="K30" s="40">
        <v>9966.67</v>
      </c>
    </row>
    <row r="31" spans="1:11" ht="13.5" customHeight="1">
      <c r="A31" s="31" t="s">
        <v>2143</v>
      </c>
      <c r="B31" s="34" t="s">
        <v>2144</v>
      </c>
      <c r="C31" s="40"/>
      <c r="D31" s="40"/>
      <c r="E31" s="40"/>
      <c r="F31" s="40"/>
      <c r="G31" s="40"/>
      <c r="H31" s="40">
        <v>4423.29</v>
      </c>
      <c r="I31" s="51"/>
      <c r="J31" s="52"/>
      <c r="K31" s="40">
        <v>950.67</v>
      </c>
    </row>
    <row r="32" spans="1:11" ht="13.5" customHeight="1">
      <c r="A32" s="31" t="s">
        <v>2145</v>
      </c>
      <c r="B32" s="34" t="s">
        <v>2146</v>
      </c>
      <c r="C32" s="40"/>
      <c r="D32" s="40"/>
      <c r="E32" s="40"/>
      <c r="F32" s="40"/>
      <c r="G32" s="40"/>
      <c r="H32" s="40"/>
      <c r="I32" s="51"/>
      <c r="J32" s="51"/>
      <c r="K32" s="40"/>
    </row>
    <row r="33" spans="1:11" ht="13.5" customHeight="1">
      <c r="A33" s="31" t="s">
        <v>2147</v>
      </c>
      <c r="B33" s="34" t="s">
        <v>2148</v>
      </c>
      <c r="C33" s="40"/>
      <c r="D33" s="40"/>
      <c r="E33" s="40"/>
      <c r="F33" s="40"/>
      <c r="G33" s="40"/>
      <c r="H33" s="40">
        <v>865753.39</v>
      </c>
      <c r="I33" s="51"/>
      <c r="J33" s="51"/>
      <c r="K33" s="40">
        <v>255251.07</v>
      </c>
    </row>
    <row r="34" spans="1:11" ht="13.5" customHeight="1">
      <c r="A34" s="31" t="s">
        <v>2149</v>
      </c>
      <c r="B34" s="34" t="s">
        <v>2150</v>
      </c>
      <c r="C34" s="40"/>
      <c r="D34" s="40"/>
      <c r="E34" s="40"/>
      <c r="F34" s="40"/>
      <c r="G34" s="40"/>
      <c r="H34" s="34"/>
      <c r="I34" s="51"/>
      <c r="J34" s="51"/>
      <c r="K34" s="40"/>
    </row>
    <row r="35" spans="1:11">
      <c r="A35" s="31" t="s">
        <v>2151</v>
      </c>
      <c r="B35" s="34" t="s">
        <v>2152</v>
      </c>
      <c r="C35" s="40"/>
      <c r="D35" s="40"/>
      <c r="E35" s="40"/>
      <c r="F35" s="40"/>
      <c r="G35" s="40"/>
      <c r="H35" s="36"/>
      <c r="I35" s="51"/>
      <c r="J35" s="51"/>
      <c r="K35" s="40"/>
    </row>
    <row r="36" spans="1:11" ht="14.25">
      <c r="A36" s="41" t="s">
        <v>107</v>
      </c>
      <c r="B36" s="42"/>
      <c r="C36" s="42"/>
      <c r="D36" s="42"/>
      <c r="E36" s="42"/>
      <c r="F36" s="43"/>
      <c r="G36" s="44"/>
      <c r="H36" s="45">
        <f>SUM(H22:H35)</f>
        <v>2370997.2599999998</v>
      </c>
      <c r="I36" s="53"/>
      <c r="J36" s="44"/>
      <c r="K36" s="54">
        <f>SUM(K22:K35)</f>
        <v>857589.07</v>
      </c>
    </row>
    <row r="38" spans="1:11" s="1" customFormat="1" ht="15.75"/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499" right="0.23622047244094499" top="0.74803149606299202" bottom="0.74803149606299202" header="0.31496062992126" footer="0.31496062992126"/>
  <pageSetup paperSize="9" fitToHeight="0" orientation="landscape"/>
  <headerFooter alignWithMargins="0">
    <oddFooter>&amp;R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workbookViewId="0">
      <selection activeCell="D12" sqref="D12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2153</v>
      </c>
      <c r="C4" s="8" t="s">
        <v>19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09" t="s">
        <v>2154</v>
      </c>
      <c r="B6" s="324" t="s">
        <v>2155</v>
      </c>
      <c r="C6" s="324" t="s">
        <v>2119</v>
      </c>
      <c r="D6" s="324"/>
    </row>
    <row r="7" spans="1:7" ht="33.75">
      <c r="A7" s="309"/>
      <c r="B7" s="324"/>
      <c r="C7" s="20" t="s">
        <v>142</v>
      </c>
      <c r="D7" s="20" t="s">
        <v>143</v>
      </c>
    </row>
    <row r="8" spans="1:7">
      <c r="A8" s="22" t="s">
        <v>2156</v>
      </c>
      <c r="B8" s="23" t="s">
        <v>2157</v>
      </c>
      <c r="C8" s="22">
        <v>10103</v>
      </c>
      <c r="D8" s="22"/>
    </row>
    <row r="9" spans="1:7">
      <c r="A9" s="24" t="s">
        <v>2158</v>
      </c>
      <c r="B9" s="23" t="s">
        <v>2159</v>
      </c>
      <c r="C9" s="22"/>
      <c r="D9" s="22"/>
    </row>
    <row r="10" spans="1:7" s="1" customFormat="1" ht="23.25">
      <c r="A10" s="25" t="s">
        <v>2160</v>
      </c>
      <c r="B10" s="26" t="s">
        <v>2161</v>
      </c>
      <c r="C10" s="22"/>
      <c r="D10" s="22"/>
    </row>
    <row r="11" spans="1:7" s="1" customFormat="1" ht="23.25">
      <c r="A11" s="25" t="s">
        <v>2162</v>
      </c>
      <c r="B11" s="23" t="s">
        <v>2163</v>
      </c>
      <c r="C11" s="22">
        <v>425737.65</v>
      </c>
      <c r="D11" s="22">
        <v>84042.93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topLeftCell="B1" workbookViewId="0">
      <selection activeCell="B29" sqref="B29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2164</v>
      </c>
      <c r="C4" s="8" t="s">
        <v>20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34" t="s">
        <v>2154</v>
      </c>
      <c r="B6" s="333" t="s">
        <v>20</v>
      </c>
      <c r="C6" s="333" t="s">
        <v>2119</v>
      </c>
      <c r="D6" s="333"/>
    </row>
    <row r="7" spans="1:7" ht="33.75">
      <c r="A7" s="334"/>
      <c r="B7" s="333"/>
      <c r="C7" s="15" t="s">
        <v>142</v>
      </c>
      <c r="D7" s="15" t="s">
        <v>2165</v>
      </c>
    </row>
    <row r="8" spans="1:7">
      <c r="A8" s="16"/>
      <c r="B8" s="17" t="s">
        <v>2166</v>
      </c>
      <c r="C8" s="18">
        <f>SUM(C9:C10)</f>
        <v>1448535.56</v>
      </c>
      <c r="D8" s="18">
        <f>SUM(D9,D10)</f>
        <v>873406.68</v>
      </c>
    </row>
    <row r="9" spans="1:7">
      <c r="A9" s="16"/>
      <c r="B9" s="19" t="s">
        <v>2167</v>
      </c>
      <c r="C9" s="18">
        <v>1000535.56</v>
      </c>
      <c r="D9" s="18"/>
    </row>
    <row r="10" spans="1:7" s="1" customFormat="1" ht="24" customHeight="1">
      <c r="A10" s="16"/>
      <c r="B10" s="17" t="s">
        <v>2168</v>
      </c>
      <c r="C10" s="18">
        <v>448000</v>
      </c>
      <c r="D10" s="18">
        <v>873406.68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9" sqref="C9"/>
    </sheetView>
  </sheetViews>
  <sheetFormatPr defaultColWidth="9.140625" defaultRowHeight="15.75"/>
  <cols>
    <col min="1" max="1" width="21.42578125" style="211" customWidth="1"/>
    <col min="2" max="2" width="5.85546875" style="211" customWidth="1"/>
    <col min="3" max="3" width="7.85546875" style="211" customWidth="1"/>
    <col min="4" max="4" width="6.5703125" style="211" customWidth="1"/>
    <col min="5" max="11" width="4" style="211" customWidth="1"/>
    <col min="12" max="14" width="4" style="262" customWidth="1"/>
    <col min="15" max="15" width="4" style="265" customWidth="1"/>
    <col min="16" max="17" width="4" style="211" customWidth="1"/>
    <col min="18" max="19" width="4" style="262" customWidth="1"/>
    <col min="20" max="20" width="4" style="265" customWidth="1"/>
    <col min="21" max="22" width="4" style="211" customWidth="1"/>
    <col min="23" max="23" width="4" style="227" customWidth="1"/>
    <col min="24" max="30" width="4" style="211" customWidth="1"/>
    <col min="31" max="31" width="4.140625" style="211" customWidth="1"/>
    <col min="32" max="32" width="4" style="211" customWidth="1"/>
    <col min="33" max="16384" width="9.140625" style="211"/>
  </cols>
  <sheetData>
    <row r="1" spans="1:32" ht="15.75" customHeight="1">
      <c r="A1" s="268"/>
      <c r="B1" s="269" t="s">
        <v>21</v>
      </c>
      <c r="C1" s="5" t="s">
        <v>22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86"/>
    </row>
    <row r="2" spans="1:32" ht="15.75" customHeight="1">
      <c r="A2" s="268"/>
      <c r="B2" s="269" t="s">
        <v>23</v>
      </c>
      <c r="C2" s="271">
        <v>7248261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86"/>
    </row>
    <row r="3" spans="1:32">
      <c r="A3" s="268"/>
      <c r="B3" s="269" t="s">
        <v>24</v>
      </c>
      <c r="C3" s="5" t="s">
        <v>25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86"/>
    </row>
    <row r="4" spans="1:32">
      <c r="A4" s="268"/>
      <c r="B4" s="269" t="s">
        <v>26</v>
      </c>
      <c r="C4" s="8" t="s">
        <v>8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87"/>
    </row>
    <row r="5" spans="1:32" ht="12.75" customHeight="1">
      <c r="A5" s="11"/>
      <c r="C5" s="212"/>
    </row>
    <row r="6" spans="1:32" s="267" customFormat="1" ht="34.5" customHeight="1">
      <c r="A6" s="310" t="s">
        <v>27</v>
      </c>
      <c r="B6" s="312" t="s">
        <v>28</v>
      </c>
      <c r="C6" s="312" t="s">
        <v>29</v>
      </c>
      <c r="D6" s="312" t="s">
        <v>30</v>
      </c>
      <c r="E6" s="309" t="s">
        <v>31</v>
      </c>
      <c r="F6" s="309"/>
      <c r="G6" s="309"/>
      <c r="H6" s="309"/>
      <c r="I6" s="310" t="s">
        <v>32</v>
      </c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09" t="s">
        <v>33</v>
      </c>
      <c r="AE6" s="309"/>
      <c r="AF6" s="309"/>
    </row>
    <row r="7" spans="1:32" ht="47.25" customHeight="1">
      <c r="A7" s="310"/>
      <c r="B7" s="312"/>
      <c r="C7" s="312"/>
      <c r="D7" s="312"/>
      <c r="E7" s="312" t="s">
        <v>34</v>
      </c>
      <c r="F7" s="312" t="s">
        <v>35</v>
      </c>
      <c r="G7" s="312" t="s">
        <v>36</v>
      </c>
      <c r="H7" s="313" t="s">
        <v>37</v>
      </c>
      <c r="I7" s="312" t="s">
        <v>38</v>
      </c>
      <c r="J7" s="312" t="s">
        <v>39</v>
      </c>
      <c r="K7" s="312" t="s">
        <v>40</v>
      </c>
      <c r="L7" s="311" t="s">
        <v>41</v>
      </c>
      <c r="M7" s="311"/>
      <c r="N7" s="311"/>
      <c r="O7" s="311"/>
      <c r="P7" s="311"/>
      <c r="Q7" s="312" t="s">
        <v>42</v>
      </c>
      <c r="R7" s="312" t="s">
        <v>43</v>
      </c>
      <c r="S7" s="309" t="s">
        <v>44</v>
      </c>
      <c r="T7" s="309"/>
      <c r="U7" s="309"/>
      <c r="V7" s="309"/>
      <c r="W7" s="309"/>
      <c r="X7" s="309"/>
      <c r="Y7" s="312" t="s">
        <v>45</v>
      </c>
      <c r="Z7" s="312" t="s">
        <v>46</v>
      </c>
      <c r="AA7" s="312" t="s">
        <v>47</v>
      </c>
      <c r="AB7" s="312" t="s">
        <v>48</v>
      </c>
      <c r="AC7" s="312" t="s">
        <v>49</v>
      </c>
      <c r="AD7" s="309"/>
      <c r="AE7" s="309"/>
      <c r="AF7" s="309"/>
    </row>
    <row r="8" spans="1:32" ht="87" customHeight="1">
      <c r="A8" s="310"/>
      <c r="B8" s="312"/>
      <c r="C8" s="312"/>
      <c r="D8" s="312"/>
      <c r="E8" s="312"/>
      <c r="F8" s="312"/>
      <c r="G8" s="312"/>
      <c r="H8" s="313"/>
      <c r="I8" s="312"/>
      <c r="J8" s="312"/>
      <c r="K8" s="312"/>
      <c r="L8" s="231" t="s">
        <v>34</v>
      </c>
      <c r="M8" s="231" t="s">
        <v>35</v>
      </c>
      <c r="N8" s="231" t="s">
        <v>36</v>
      </c>
      <c r="O8" s="231" t="s">
        <v>48</v>
      </c>
      <c r="P8" s="273" t="s">
        <v>50</v>
      </c>
      <c r="Q8" s="312"/>
      <c r="R8" s="312"/>
      <c r="S8" s="231" t="s">
        <v>51</v>
      </c>
      <c r="T8" s="231" t="s">
        <v>35</v>
      </c>
      <c r="U8" s="231" t="s">
        <v>52</v>
      </c>
      <c r="V8" s="273" t="s">
        <v>53</v>
      </c>
      <c r="W8" s="273" t="s">
        <v>54</v>
      </c>
      <c r="X8" s="273" t="s">
        <v>55</v>
      </c>
      <c r="Y8" s="312"/>
      <c r="Z8" s="312"/>
      <c r="AA8" s="312"/>
      <c r="AB8" s="312"/>
      <c r="AC8" s="312"/>
      <c r="AD8" s="231" t="s">
        <v>56</v>
      </c>
      <c r="AE8" s="231" t="s">
        <v>57</v>
      </c>
      <c r="AF8" s="231" t="s">
        <v>58</v>
      </c>
    </row>
    <row r="9" spans="1:32" s="229" customFormat="1">
      <c r="A9" s="274" t="s">
        <v>59</v>
      </c>
      <c r="B9" s="274">
        <v>456</v>
      </c>
      <c r="C9" s="274">
        <v>7534</v>
      </c>
      <c r="D9" s="275">
        <f>C9/H9/3.65</f>
        <v>12.5097550850976</v>
      </c>
      <c r="E9" s="233">
        <v>130</v>
      </c>
      <c r="F9" s="233">
        <v>35</v>
      </c>
      <c r="G9" s="276"/>
      <c r="H9" s="236">
        <f>SUM(E9:G9)</f>
        <v>165</v>
      </c>
      <c r="I9" s="281"/>
      <c r="J9" s="281"/>
      <c r="K9" s="281"/>
      <c r="L9" s="276">
        <v>4</v>
      </c>
      <c r="M9" s="276"/>
      <c r="N9" s="276"/>
      <c r="O9" s="276"/>
      <c r="P9" s="282">
        <f>SUM(L9:O9)</f>
        <v>4</v>
      </c>
      <c r="Q9" s="288">
        <f>I9-P9</f>
        <v>-4</v>
      </c>
      <c r="R9" s="281"/>
      <c r="S9" s="281">
        <v>9</v>
      </c>
      <c r="T9" s="276"/>
      <c r="U9" s="276"/>
      <c r="V9" s="276"/>
      <c r="W9" s="276"/>
      <c r="X9" s="282">
        <f>SUM(S9:W9)</f>
        <v>9</v>
      </c>
      <c r="Y9" s="288">
        <f>R9-X9</f>
        <v>-9</v>
      </c>
      <c r="Z9" s="281"/>
      <c r="AA9" s="233"/>
      <c r="AB9" s="233"/>
      <c r="AC9" s="290">
        <f>Z9-(AA9+AB9)</f>
        <v>0</v>
      </c>
      <c r="AD9" s="281">
        <v>3</v>
      </c>
      <c r="AE9" s="281">
        <v>29</v>
      </c>
      <c r="AF9" s="281">
        <v>1</v>
      </c>
    </row>
    <row r="10" spans="1:32" s="229" customFormat="1">
      <c r="A10" s="274"/>
      <c r="B10" s="274"/>
      <c r="C10" s="274"/>
      <c r="D10" s="274" t="e">
        <f t="shared" ref="D10:D23" si="0">C10/H10/3.65</f>
        <v>#DIV/0!</v>
      </c>
      <c r="E10" s="233"/>
      <c r="F10" s="233"/>
      <c r="G10" s="233"/>
      <c r="H10" s="236">
        <f t="shared" ref="H10:H23" si="1">SUM(E10:G10)</f>
        <v>0</v>
      </c>
      <c r="I10" s="281"/>
      <c r="J10" s="281"/>
      <c r="K10" s="281"/>
      <c r="L10" s="276"/>
      <c r="M10" s="276"/>
      <c r="N10" s="276"/>
      <c r="O10" s="276"/>
      <c r="P10" s="282">
        <f t="shared" ref="P10:P23" si="2">SUM(L10:O10)</f>
        <v>0</v>
      </c>
      <c r="Q10" s="288">
        <f t="shared" ref="Q10:Q23" si="3">I10-P10</f>
        <v>0</v>
      </c>
      <c r="R10" s="281"/>
      <c r="S10" s="281"/>
      <c r="T10" s="276"/>
      <c r="U10" s="276"/>
      <c r="V10" s="276"/>
      <c r="W10" s="276"/>
      <c r="X10" s="282">
        <f t="shared" ref="X10:X23" si="4">SUM(S10:W10)</f>
        <v>0</v>
      </c>
      <c r="Y10" s="288">
        <f t="shared" ref="Y10:Y23" si="5">R10-X10</f>
        <v>0</v>
      </c>
      <c r="Z10" s="281"/>
      <c r="AA10" s="233"/>
      <c r="AB10" s="233"/>
      <c r="AC10" s="290">
        <f t="shared" ref="AC10:AC23" si="6">Z10-(AA10+AB10)</f>
        <v>0</v>
      </c>
      <c r="AD10" s="281"/>
      <c r="AE10" s="281"/>
      <c r="AF10" s="281"/>
    </row>
    <row r="11" spans="1:32" s="229" customFormat="1">
      <c r="A11" s="274"/>
      <c r="B11" s="274"/>
      <c r="C11" s="274"/>
      <c r="D11" s="274" t="e">
        <f t="shared" si="0"/>
        <v>#DIV/0!</v>
      </c>
      <c r="E11" s="233"/>
      <c r="F11" s="233"/>
      <c r="G11" s="233"/>
      <c r="H11" s="236">
        <f t="shared" si="1"/>
        <v>0</v>
      </c>
      <c r="I11" s="281"/>
      <c r="J11" s="281"/>
      <c r="K11" s="281"/>
      <c r="L11" s="276"/>
      <c r="M11" s="276"/>
      <c r="N11" s="276"/>
      <c r="O11" s="276"/>
      <c r="P11" s="282">
        <f t="shared" si="2"/>
        <v>0</v>
      </c>
      <c r="Q11" s="288">
        <f t="shared" si="3"/>
        <v>0</v>
      </c>
      <c r="R11" s="281"/>
      <c r="S11" s="281"/>
      <c r="T11" s="276"/>
      <c r="U11" s="276"/>
      <c r="V11" s="276"/>
      <c r="W11" s="276"/>
      <c r="X11" s="282">
        <f t="shared" si="4"/>
        <v>0</v>
      </c>
      <c r="Y11" s="288">
        <f t="shared" si="5"/>
        <v>0</v>
      </c>
      <c r="Z11" s="281"/>
      <c r="AA11" s="233"/>
      <c r="AB11" s="233"/>
      <c r="AC11" s="290">
        <f t="shared" si="6"/>
        <v>0</v>
      </c>
      <c r="AD11" s="281"/>
      <c r="AE11" s="281"/>
      <c r="AF11" s="281"/>
    </row>
    <row r="12" spans="1:32" s="229" customFormat="1">
      <c r="A12" s="274"/>
      <c r="B12" s="274"/>
      <c r="C12" s="274"/>
      <c r="D12" s="274" t="e">
        <f t="shared" si="0"/>
        <v>#DIV/0!</v>
      </c>
      <c r="E12" s="233"/>
      <c r="F12" s="233"/>
      <c r="G12" s="233"/>
      <c r="H12" s="236">
        <f t="shared" si="1"/>
        <v>0</v>
      </c>
      <c r="I12" s="281"/>
      <c r="J12" s="281"/>
      <c r="K12" s="281"/>
      <c r="L12" s="276"/>
      <c r="M12" s="276"/>
      <c r="N12" s="276"/>
      <c r="O12" s="276"/>
      <c r="P12" s="282">
        <f t="shared" si="2"/>
        <v>0</v>
      </c>
      <c r="Q12" s="288">
        <f t="shared" si="3"/>
        <v>0</v>
      </c>
      <c r="R12" s="281"/>
      <c r="S12" s="281"/>
      <c r="T12" s="276"/>
      <c r="U12" s="276"/>
      <c r="V12" s="276"/>
      <c r="W12" s="276"/>
      <c r="X12" s="282">
        <f t="shared" si="4"/>
        <v>0</v>
      </c>
      <c r="Y12" s="288">
        <f t="shared" si="5"/>
        <v>0</v>
      </c>
      <c r="Z12" s="281"/>
      <c r="AA12" s="233"/>
      <c r="AB12" s="233"/>
      <c r="AC12" s="290">
        <f t="shared" si="6"/>
        <v>0</v>
      </c>
      <c r="AD12" s="281"/>
      <c r="AE12" s="281"/>
      <c r="AF12" s="281"/>
    </row>
    <row r="13" spans="1:32" s="229" customFormat="1">
      <c r="A13" s="274"/>
      <c r="B13" s="274"/>
      <c r="C13" s="274"/>
      <c r="D13" s="274" t="e">
        <f t="shared" si="0"/>
        <v>#DIV/0!</v>
      </c>
      <c r="E13" s="233"/>
      <c r="F13" s="233"/>
      <c r="G13" s="233"/>
      <c r="H13" s="236">
        <f t="shared" si="1"/>
        <v>0</v>
      </c>
      <c r="I13" s="281"/>
      <c r="J13" s="281"/>
      <c r="K13" s="281"/>
      <c r="L13" s="276"/>
      <c r="M13" s="276"/>
      <c r="N13" s="276"/>
      <c r="O13" s="276"/>
      <c r="P13" s="282">
        <f t="shared" si="2"/>
        <v>0</v>
      </c>
      <c r="Q13" s="288">
        <f t="shared" si="3"/>
        <v>0</v>
      </c>
      <c r="R13" s="281"/>
      <c r="S13" s="281"/>
      <c r="T13" s="276"/>
      <c r="U13" s="276"/>
      <c r="V13" s="276"/>
      <c r="W13" s="276"/>
      <c r="X13" s="282">
        <f t="shared" si="4"/>
        <v>0</v>
      </c>
      <c r="Y13" s="288">
        <f t="shared" si="5"/>
        <v>0</v>
      </c>
      <c r="Z13" s="281"/>
      <c r="AA13" s="233"/>
      <c r="AB13" s="233"/>
      <c r="AC13" s="290">
        <f t="shared" si="6"/>
        <v>0</v>
      </c>
      <c r="AD13" s="281"/>
      <c r="AE13" s="281"/>
      <c r="AF13" s="281"/>
    </row>
    <row r="14" spans="1:32" s="229" customFormat="1">
      <c r="A14" s="274"/>
      <c r="B14" s="274"/>
      <c r="C14" s="274"/>
      <c r="D14" s="274" t="e">
        <f t="shared" si="0"/>
        <v>#DIV/0!</v>
      </c>
      <c r="E14" s="233"/>
      <c r="F14" s="233"/>
      <c r="G14" s="233"/>
      <c r="H14" s="236">
        <f t="shared" si="1"/>
        <v>0</v>
      </c>
      <c r="I14" s="281"/>
      <c r="J14" s="281"/>
      <c r="K14" s="281"/>
      <c r="L14" s="276"/>
      <c r="M14" s="276"/>
      <c r="N14" s="276"/>
      <c r="O14" s="276"/>
      <c r="P14" s="282">
        <f t="shared" si="2"/>
        <v>0</v>
      </c>
      <c r="Q14" s="288">
        <f t="shared" si="3"/>
        <v>0</v>
      </c>
      <c r="R14" s="281"/>
      <c r="S14" s="281"/>
      <c r="T14" s="276"/>
      <c r="U14" s="276"/>
      <c r="V14" s="276"/>
      <c r="W14" s="276"/>
      <c r="X14" s="282">
        <f t="shared" si="4"/>
        <v>0</v>
      </c>
      <c r="Y14" s="288">
        <f t="shared" si="5"/>
        <v>0</v>
      </c>
      <c r="Z14" s="281"/>
      <c r="AA14" s="233"/>
      <c r="AB14" s="233"/>
      <c r="AC14" s="290">
        <f t="shared" si="6"/>
        <v>0</v>
      </c>
      <c r="AD14" s="281"/>
      <c r="AE14" s="281"/>
      <c r="AF14" s="281"/>
    </row>
    <row r="15" spans="1:32" s="229" customFormat="1">
      <c r="A15" s="274"/>
      <c r="B15" s="274"/>
      <c r="C15" s="274"/>
      <c r="D15" s="274" t="e">
        <f t="shared" si="0"/>
        <v>#DIV/0!</v>
      </c>
      <c r="E15" s="233"/>
      <c r="F15" s="233"/>
      <c r="G15" s="233"/>
      <c r="H15" s="236">
        <f t="shared" si="1"/>
        <v>0</v>
      </c>
      <c r="I15" s="281"/>
      <c r="J15" s="281"/>
      <c r="K15" s="281"/>
      <c r="L15" s="276"/>
      <c r="M15" s="276"/>
      <c r="N15" s="276"/>
      <c r="O15" s="276"/>
      <c r="P15" s="282">
        <f t="shared" si="2"/>
        <v>0</v>
      </c>
      <c r="Q15" s="288">
        <f t="shared" si="3"/>
        <v>0</v>
      </c>
      <c r="R15" s="281"/>
      <c r="S15" s="281"/>
      <c r="T15" s="276"/>
      <c r="U15" s="276"/>
      <c r="V15" s="276"/>
      <c r="W15" s="276"/>
      <c r="X15" s="282">
        <f t="shared" si="4"/>
        <v>0</v>
      </c>
      <c r="Y15" s="288">
        <f t="shared" si="5"/>
        <v>0</v>
      </c>
      <c r="Z15" s="281"/>
      <c r="AA15" s="233"/>
      <c r="AB15" s="233"/>
      <c r="AC15" s="290">
        <f t="shared" si="6"/>
        <v>0</v>
      </c>
      <c r="AD15" s="281"/>
      <c r="AE15" s="281"/>
      <c r="AF15" s="281"/>
    </row>
    <row r="16" spans="1:32" s="229" customFormat="1">
      <c r="A16" s="274"/>
      <c r="B16" s="274"/>
      <c r="C16" s="274"/>
      <c r="D16" s="274" t="e">
        <f t="shared" si="0"/>
        <v>#DIV/0!</v>
      </c>
      <c r="E16" s="233"/>
      <c r="F16" s="233"/>
      <c r="G16" s="233"/>
      <c r="H16" s="236">
        <f t="shared" si="1"/>
        <v>0</v>
      </c>
      <c r="I16" s="281"/>
      <c r="J16" s="281"/>
      <c r="K16" s="281"/>
      <c r="L16" s="276"/>
      <c r="M16" s="276"/>
      <c r="N16" s="276"/>
      <c r="O16" s="276"/>
      <c r="P16" s="282">
        <f t="shared" si="2"/>
        <v>0</v>
      </c>
      <c r="Q16" s="288">
        <f t="shared" si="3"/>
        <v>0</v>
      </c>
      <c r="R16" s="281"/>
      <c r="S16" s="281"/>
      <c r="T16" s="276"/>
      <c r="U16" s="276"/>
      <c r="V16" s="276"/>
      <c r="W16" s="276"/>
      <c r="X16" s="282">
        <f t="shared" si="4"/>
        <v>0</v>
      </c>
      <c r="Y16" s="288">
        <f t="shared" si="5"/>
        <v>0</v>
      </c>
      <c r="Z16" s="281"/>
      <c r="AA16" s="233"/>
      <c r="AB16" s="233"/>
      <c r="AC16" s="290">
        <f t="shared" si="6"/>
        <v>0</v>
      </c>
      <c r="AD16" s="281"/>
      <c r="AE16" s="281"/>
      <c r="AF16" s="281"/>
    </row>
    <row r="17" spans="1:32" s="229" customFormat="1">
      <c r="A17" s="274"/>
      <c r="B17" s="274"/>
      <c r="C17" s="274"/>
      <c r="D17" s="274" t="e">
        <f t="shared" si="0"/>
        <v>#DIV/0!</v>
      </c>
      <c r="E17" s="233"/>
      <c r="F17" s="233"/>
      <c r="G17" s="233"/>
      <c r="H17" s="236">
        <f t="shared" si="1"/>
        <v>0</v>
      </c>
      <c r="I17" s="281"/>
      <c r="J17" s="281"/>
      <c r="K17" s="281"/>
      <c r="L17" s="276"/>
      <c r="M17" s="276"/>
      <c r="N17" s="276"/>
      <c r="O17" s="276"/>
      <c r="P17" s="282">
        <f t="shared" si="2"/>
        <v>0</v>
      </c>
      <c r="Q17" s="288">
        <f t="shared" si="3"/>
        <v>0</v>
      </c>
      <c r="R17" s="281"/>
      <c r="S17" s="281"/>
      <c r="T17" s="276"/>
      <c r="U17" s="276"/>
      <c r="V17" s="276"/>
      <c r="W17" s="276"/>
      <c r="X17" s="282">
        <f t="shared" si="4"/>
        <v>0</v>
      </c>
      <c r="Y17" s="288">
        <f t="shared" si="5"/>
        <v>0</v>
      </c>
      <c r="Z17" s="281"/>
      <c r="AA17" s="233"/>
      <c r="AB17" s="233"/>
      <c r="AC17" s="290">
        <f t="shared" si="6"/>
        <v>0</v>
      </c>
      <c r="AD17" s="281"/>
      <c r="AE17" s="281"/>
      <c r="AF17" s="281"/>
    </row>
    <row r="18" spans="1:32" s="229" customFormat="1">
      <c r="A18" s="274"/>
      <c r="B18" s="274"/>
      <c r="C18" s="274"/>
      <c r="D18" s="274" t="e">
        <f t="shared" si="0"/>
        <v>#DIV/0!</v>
      </c>
      <c r="E18" s="233"/>
      <c r="F18" s="233"/>
      <c r="G18" s="233"/>
      <c r="H18" s="236">
        <f t="shared" si="1"/>
        <v>0</v>
      </c>
      <c r="I18" s="281"/>
      <c r="J18" s="281"/>
      <c r="K18" s="281"/>
      <c r="L18" s="276"/>
      <c r="M18" s="276"/>
      <c r="N18" s="276"/>
      <c r="O18" s="276"/>
      <c r="P18" s="282">
        <f t="shared" si="2"/>
        <v>0</v>
      </c>
      <c r="Q18" s="288">
        <f t="shared" si="3"/>
        <v>0</v>
      </c>
      <c r="R18" s="281"/>
      <c r="S18" s="281"/>
      <c r="T18" s="276"/>
      <c r="U18" s="276"/>
      <c r="V18" s="276"/>
      <c r="W18" s="276"/>
      <c r="X18" s="282">
        <f t="shared" si="4"/>
        <v>0</v>
      </c>
      <c r="Y18" s="288">
        <f t="shared" si="5"/>
        <v>0</v>
      </c>
      <c r="Z18" s="281"/>
      <c r="AA18" s="233"/>
      <c r="AB18" s="233"/>
      <c r="AC18" s="290">
        <f t="shared" si="6"/>
        <v>0</v>
      </c>
      <c r="AD18" s="281"/>
      <c r="AE18" s="281"/>
      <c r="AF18" s="281"/>
    </row>
    <row r="19" spans="1:32" s="229" customFormat="1">
      <c r="A19" s="274"/>
      <c r="B19" s="274"/>
      <c r="C19" s="274"/>
      <c r="D19" s="274" t="e">
        <f t="shared" si="0"/>
        <v>#DIV/0!</v>
      </c>
      <c r="E19" s="233"/>
      <c r="F19" s="233"/>
      <c r="G19" s="233"/>
      <c r="H19" s="236">
        <f t="shared" si="1"/>
        <v>0</v>
      </c>
      <c r="I19" s="281"/>
      <c r="J19" s="281"/>
      <c r="K19" s="281"/>
      <c r="L19" s="276"/>
      <c r="M19" s="276"/>
      <c r="N19" s="276"/>
      <c r="O19" s="276"/>
      <c r="P19" s="282">
        <f t="shared" si="2"/>
        <v>0</v>
      </c>
      <c r="Q19" s="288">
        <f t="shared" si="3"/>
        <v>0</v>
      </c>
      <c r="R19" s="281"/>
      <c r="S19" s="281"/>
      <c r="T19" s="276"/>
      <c r="U19" s="276"/>
      <c r="V19" s="276"/>
      <c r="W19" s="276"/>
      <c r="X19" s="282">
        <f t="shared" si="4"/>
        <v>0</v>
      </c>
      <c r="Y19" s="288">
        <f t="shared" si="5"/>
        <v>0</v>
      </c>
      <c r="Z19" s="281"/>
      <c r="AA19" s="233"/>
      <c r="AB19" s="233"/>
      <c r="AC19" s="290">
        <f t="shared" si="6"/>
        <v>0</v>
      </c>
      <c r="AD19" s="281"/>
      <c r="AE19" s="281"/>
      <c r="AF19" s="281"/>
    </row>
    <row r="20" spans="1:32" s="229" customFormat="1">
      <c r="A20" s="274"/>
      <c r="B20" s="274"/>
      <c r="C20" s="274"/>
      <c r="D20" s="274" t="e">
        <f t="shared" si="0"/>
        <v>#DIV/0!</v>
      </c>
      <c r="E20" s="233"/>
      <c r="F20" s="233"/>
      <c r="G20" s="233"/>
      <c r="H20" s="236">
        <f t="shared" si="1"/>
        <v>0</v>
      </c>
      <c r="I20" s="281"/>
      <c r="J20" s="281"/>
      <c r="K20" s="281"/>
      <c r="L20" s="276"/>
      <c r="M20" s="276"/>
      <c r="N20" s="276"/>
      <c r="O20" s="276"/>
      <c r="P20" s="282">
        <f t="shared" si="2"/>
        <v>0</v>
      </c>
      <c r="Q20" s="288">
        <f t="shared" si="3"/>
        <v>0</v>
      </c>
      <c r="R20" s="281"/>
      <c r="S20" s="281"/>
      <c r="T20" s="276"/>
      <c r="U20" s="276"/>
      <c r="V20" s="276"/>
      <c r="W20" s="276"/>
      <c r="X20" s="282">
        <f t="shared" si="4"/>
        <v>0</v>
      </c>
      <c r="Y20" s="288">
        <f t="shared" si="5"/>
        <v>0</v>
      </c>
      <c r="Z20" s="281"/>
      <c r="AA20" s="233"/>
      <c r="AB20" s="233"/>
      <c r="AC20" s="290">
        <f t="shared" si="6"/>
        <v>0</v>
      </c>
      <c r="AD20" s="281"/>
      <c r="AE20" s="281"/>
      <c r="AF20" s="281"/>
    </row>
    <row r="21" spans="1:32" s="229" customFormat="1">
      <c r="A21" s="274"/>
      <c r="B21" s="274"/>
      <c r="C21" s="274"/>
      <c r="D21" s="274" t="e">
        <f t="shared" si="0"/>
        <v>#DIV/0!</v>
      </c>
      <c r="E21" s="233"/>
      <c r="F21" s="233"/>
      <c r="G21" s="233"/>
      <c r="H21" s="236">
        <f t="shared" si="1"/>
        <v>0</v>
      </c>
      <c r="I21" s="281"/>
      <c r="J21" s="281"/>
      <c r="K21" s="281"/>
      <c r="L21" s="276"/>
      <c r="M21" s="276"/>
      <c r="N21" s="276"/>
      <c r="O21" s="276"/>
      <c r="P21" s="282">
        <f t="shared" si="2"/>
        <v>0</v>
      </c>
      <c r="Q21" s="288">
        <f t="shared" si="3"/>
        <v>0</v>
      </c>
      <c r="R21" s="281"/>
      <c r="S21" s="281"/>
      <c r="T21" s="276"/>
      <c r="U21" s="276"/>
      <c r="V21" s="276"/>
      <c r="W21" s="276"/>
      <c r="X21" s="282">
        <f t="shared" si="4"/>
        <v>0</v>
      </c>
      <c r="Y21" s="288">
        <f t="shared" si="5"/>
        <v>0</v>
      </c>
      <c r="Z21" s="281"/>
      <c r="AA21" s="233"/>
      <c r="AB21" s="233"/>
      <c r="AC21" s="290">
        <f t="shared" si="6"/>
        <v>0</v>
      </c>
      <c r="AD21" s="281"/>
      <c r="AE21" s="281"/>
      <c r="AF21" s="281"/>
    </row>
    <row r="22" spans="1:32" s="229" customFormat="1">
      <c r="A22" s="274"/>
      <c r="B22" s="274"/>
      <c r="C22" s="274"/>
      <c r="D22" s="274" t="e">
        <f t="shared" si="0"/>
        <v>#DIV/0!</v>
      </c>
      <c r="E22" s="233"/>
      <c r="F22" s="233"/>
      <c r="G22" s="233"/>
      <c r="H22" s="236">
        <f t="shared" si="1"/>
        <v>0</v>
      </c>
      <c r="I22" s="281"/>
      <c r="J22" s="281"/>
      <c r="K22" s="281"/>
      <c r="L22" s="276"/>
      <c r="M22" s="276"/>
      <c r="N22" s="276"/>
      <c r="O22" s="276"/>
      <c r="P22" s="282">
        <f t="shared" si="2"/>
        <v>0</v>
      </c>
      <c r="Q22" s="288">
        <f t="shared" si="3"/>
        <v>0</v>
      </c>
      <c r="R22" s="281"/>
      <c r="S22" s="281"/>
      <c r="T22" s="276"/>
      <c r="U22" s="276"/>
      <c r="V22" s="276"/>
      <c r="W22" s="276"/>
      <c r="X22" s="282">
        <f t="shared" si="4"/>
        <v>0</v>
      </c>
      <c r="Y22" s="288">
        <f t="shared" si="5"/>
        <v>0</v>
      </c>
      <c r="Z22" s="281"/>
      <c r="AA22" s="233"/>
      <c r="AB22" s="233"/>
      <c r="AC22" s="290">
        <f t="shared" si="6"/>
        <v>0</v>
      </c>
      <c r="AD22" s="281"/>
      <c r="AE22" s="281"/>
      <c r="AF22" s="281"/>
    </row>
    <row r="23" spans="1:32" ht="15.75" customHeight="1">
      <c r="A23" s="277"/>
      <c r="B23" s="236">
        <f>SUM(B9:B22)</f>
        <v>456</v>
      </c>
      <c r="C23" s="236">
        <f>SUM(C9:C22)</f>
        <v>7534</v>
      </c>
      <c r="D23" s="236">
        <f t="shared" si="0"/>
        <v>12.5097550850976</v>
      </c>
      <c r="E23" s="236">
        <f>SUM(E9:E22)</f>
        <v>130</v>
      </c>
      <c r="F23" s="236">
        <f>SUM(F9:F22)</f>
        <v>35</v>
      </c>
      <c r="G23" s="236">
        <f>SUM(G9:G22)</f>
        <v>0</v>
      </c>
      <c r="H23" s="236">
        <f t="shared" si="1"/>
        <v>165</v>
      </c>
      <c r="I23" s="236">
        <f t="shared" ref="I23:O23" si="7">SUM(I9:I22)</f>
        <v>0</v>
      </c>
      <c r="J23" s="236">
        <f t="shared" si="7"/>
        <v>0</v>
      </c>
      <c r="K23" s="236">
        <f t="shared" si="7"/>
        <v>0</v>
      </c>
      <c r="L23" s="236">
        <f t="shared" si="7"/>
        <v>4</v>
      </c>
      <c r="M23" s="236">
        <f t="shared" si="7"/>
        <v>0</v>
      </c>
      <c r="N23" s="236">
        <f t="shared" si="7"/>
        <v>0</v>
      </c>
      <c r="O23" s="236">
        <f t="shared" si="7"/>
        <v>0</v>
      </c>
      <c r="P23" s="282">
        <f t="shared" si="2"/>
        <v>4</v>
      </c>
      <c r="Q23" s="289">
        <f t="shared" si="3"/>
        <v>-4</v>
      </c>
      <c r="R23" s="236">
        <f t="shared" ref="R23:W23" si="8">SUM(R9:R22)</f>
        <v>0</v>
      </c>
      <c r="S23" s="236">
        <f t="shared" si="8"/>
        <v>9</v>
      </c>
      <c r="T23" s="236">
        <f t="shared" si="8"/>
        <v>0</v>
      </c>
      <c r="U23" s="236">
        <f t="shared" si="8"/>
        <v>0</v>
      </c>
      <c r="V23" s="236">
        <f t="shared" si="8"/>
        <v>0</v>
      </c>
      <c r="W23" s="236">
        <f t="shared" si="8"/>
        <v>0</v>
      </c>
      <c r="X23" s="282">
        <f t="shared" si="4"/>
        <v>9</v>
      </c>
      <c r="Y23" s="289">
        <f t="shared" si="5"/>
        <v>-9</v>
      </c>
      <c r="Z23" s="236">
        <f>SUM(Z9:Z22)</f>
        <v>0</v>
      </c>
      <c r="AA23" s="236">
        <f>SUM(AA9:AA22)</f>
        <v>0</v>
      </c>
      <c r="AB23" s="236">
        <f>SUM(AB9:AB22)</f>
        <v>0</v>
      </c>
      <c r="AC23" s="291">
        <f t="shared" si="6"/>
        <v>0</v>
      </c>
      <c r="AD23" s="236">
        <f>SUM(AD9:AD22)</f>
        <v>3</v>
      </c>
      <c r="AE23" s="236">
        <f>SUM(AE9:AE22)</f>
        <v>29</v>
      </c>
      <c r="AF23" s="236">
        <f>SUM(AF9:AF22)</f>
        <v>1</v>
      </c>
    </row>
    <row r="24" spans="1:32">
      <c r="A24" s="278"/>
      <c r="B24" s="278"/>
      <c r="C24" s="278"/>
      <c r="D24" s="278"/>
      <c r="E24" s="278"/>
      <c r="F24" s="278"/>
      <c r="G24" s="227"/>
      <c r="H24" s="227"/>
      <c r="L24" s="228"/>
      <c r="M24" s="228"/>
      <c r="N24" s="228"/>
      <c r="O24" s="283"/>
      <c r="R24" s="228"/>
      <c r="S24" s="228"/>
      <c r="T24" s="283"/>
    </row>
    <row r="25" spans="1:32">
      <c r="A25" s="278"/>
      <c r="B25" s="278"/>
      <c r="C25" s="278"/>
      <c r="D25" s="278"/>
      <c r="E25" s="278"/>
      <c r="F25" s="278"/>
      <c r="G25" s="227"/>
      <c r="H25" s="227"/>
      <c r="L25" s="228"/>
      <c r="M25" s="228"/>
      <c r="N25" s="228"/>
      <c r="O25" s="283"/>
      <c r="R25" s="228"/>
      <c r="S25" s="228"/>
      <c r="T25" s="283"/>
    </row>
    <row r="26" spans="1:32">
      <c r="A26" s="279"/>
      <c r="B26" s="279"/>
      <c r="C26" s="279"/>
      <c r="D26" s="279"/>
      <c r="E26" s="279"/>
      <c r="F26" s="279"/>
      <c r="G26" s="280"/>
      <c r="H26" s="280"/>
      <c r="L26" s="284"/>
      <c r="M26" s="284"/>
      <c r="N26" s="284"/>
      <c r="O26" s="285"/>
      <c r="R26" s="284"/>
      <c r="S26" s="284"/>
      <c r="T26" s="285"/>
    </row>
    <row r="27" spans="1:32">
      <c r="A27" s="279"/>
      <c r="B27" s="279"/>
      <c r="C27" s="279"/>
      <c r="D27" s="279"/>
      <c r="E27" s="279"/>
      <c r="F27" s="279"/>
      <c r="G27" s="280"/>
      <c r="H27" s="280"/>
      <c r="L27" s="284"/>
      <c r="M27" s="284"/>
      <c r="N27" s="284"/>
      <c r="O27" s="285"/>
      <c r="R27" s="284"/>
      <c r="S27" s="284"/>
      <c r="T27" s="285"/>
    </row>
    <row r="28" spans="1:32">
      <c r="A28" s="279"/>
      <c r="B28" s="279"/>
      <c r="C28" s="279"/>
      <c r="D28" s="279"/>
      <c r="E28" s="279"/>
      <c r="F28" s="279"/>
      <c r="G28" s="280"/>
      <c r="H28" s="280"/>
      <c r="L28" s="284"/>
      <c r="M28" s="284"/>
      <c r="N28" s="284"/>
      <c r="O28" s="285"/>
      <c r="R28" s="284"/>
      <c r="S28" s="284"/>
      <c r="T28" s="285"/>
    </row>
    <row r="29" spans="1:32">
      <c r="A29" s="279"/>
      <c r="B29" s="279"/>
      <c r="C29" s="279"/>
      <c r="D29" s="279"/>
      <c r="E29" s="279"/>
      <c r="F29" s="279"/>
      <c r="G29" s="280"/>
      <c r="H29" s="280"/>
      <c r="L29" s="284"/>
      <c r="M29" s="284"/>
      <c r="N29" s="284"/>
      <c r="O29" s="285"/>
      <c r="R29" s="284"/>
      <c r="S29" s="284"/>
      <c r="T29" s="285"/>
    </row>
    <row r="30" spans="1:32">
      <c r="A30" s="239"/>
      <c r="B30" s="239"/>
      <c r="C30" s="239"/>
      <c r="D30" s="239"/>
      <c r="E30" s="239"/>
      <c r="F30" s="239"/>
    </row>
    <row r="31" spans="1:32">
      <c r="A31" s="239"/>
      <c r="B31" s="239"/>
      <c r="C31" s="239"/>
      <c r="D31" s="239"/>
      <c r="E31" s="239"/>
      <c r="F31" s="239"/>
    </row>
    <row r="32" spans="1:32">
      <c r="A32" s="239"/>
      <c r="B32" s="239"/>
      <c r="C32" s="239"/>
      <c r="D32" s="239"/>
      <c r="E32" s="239"/>
      <c r="F32" s="239"/>
    </row>
    <row r="33" spans="1:6">
      <c r="A33" s="239"/>
      <c r="B33" s="239"/>
      <c r="C33" s="239"/>
      <c r="D33" s="239"/>
      <c r="E33" s="239"/>
      <c r="F33" s="239"/>
    </row>
    <row r="34" spans="1:6">
      <c r="A34" s="239"/>
      <c r="B34" s="239"/>
      <c r="C34" s="239"/>
      <c r="D34" s="239"/>
      <c r="E34" s="239"/>
      <c r="F34" s="239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D21" sqref="D21"/>
    </sheetView>
  </sheetViews>
  <sheetFormatPr defaultColWidth="9.140625" defaultRowHeight="12.75"/>
  <cols>
    <col min="1" max="1" width="21.5703125" style="252" customWidth="1"/>
    <col min="2" max="2" width="9.140625" style="252" customWidth="1"/>
    <col min="3" max="3" width="10.28515625" style="252" customWidth="1"/>
    <col min="4" max="4" width="8.85546875" style="252" customWidth="1"/>
    <col min="5" max="5" width="5.85546875" style="253" customWidth="1"/>
    <col min="6" max="7" width="6.28515625" style="253" customWidth="1"/>
    <col min="8" max="8" width="6" style="253" customWidth="1"/>
    <col min="9" max="9" width="5.85546875" style="253" customWidth="1"/>
    <col min="10" max="10" width="6" style="253" customWidth="1"/>
    <col min="11" max="11" width="6.7109375" style="253" customWidth="1"/>
    <col min="12" max="12" width="6.42578125" style="253" customWidth="1"/>
    <col min="13" max="13" width="5.85546875" style="252" customWidth="1"/>
    <col min="14" max="14" width="6.28515625" style="252" customWidth="1"/>
    <col min="15" max="15" width="6.7109375" style="252" customWidth="1"/>
    <col min="16" max="16" width="5.7109375" style="210" customWidth="1"/>
    <col min="17" max="18" width="6.7109375" style="210" customWidth="1"/>
    <col min="19" max="16384" width="9.140625" style="210"/>
  </cols>
  <sheetData>
    <row r="1" spans="1:23" s="21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62"/>
      <c r="P1" s="262"/>
      <c r="Q1" s="262"/>
      <c r="R1" s="265"/>
      <c r="S1" s="262"/>
      <c r="T1" s="265"/>
      <c r="W1" s="227"/>
    </row>
    <row r="2" spans="1:23" s="211" customFormat="1" ht="15.75">
      <c r="A2" s="3"/>
      <c r="B2" s="4" t="s">
        <v>23</v>
      </c>
      <c r="C2" s="170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262"/>
      <c r="P2" s="262"/>
      <c r="Q2" s="262"/>
      <c r="R2" s="265"/>
      <c r="S2" s="262"/>
      <c r="T2" s="265"/>
      <c r="W2" s="227"/>
    </row>
    <row r="3" spans="1:23" s="211" customFormat="1" ht="15.75">
      <c r="A3" s="3"/>
      <c r="B3" s="4" t="s">
        <v>24</v>
      </c>
      <c r="C3" s="5" t="str">
        <f>Kadar.ode.!C3</f>
        <v>30.06.2025.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62"/>
      <c r="P3" s="262"/>
      <c r="Q3" s="262"/>
      <c r="R3" s="265"/>
      <c r="S3" s="262"/>
      <c r="T3" s="265"/>
      <c r="W3" s="227"/>
    </row>
    <row r="4" spans="1:23" s="211" customFormat="1" ht="15.75">
      <c r="A4" s="3"/>
      <c r="B4" s="4" t="s">
        <v>60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262"/>
      <c r="P4" s="262"/>
      <c r="Q4" s="262"/>
      <c r="R4" s="265"/>
      <c r="S4" s="262"/>
      <c r="T4" s="265"/>
      <c r="W4" s="227"/>
    </row>
    <row r="5" spans="1:23" s="211" customFormat="1" ht="10.5" customHeight="1">
      <c r="A5" s="11"/>
      <c r="C5" s="214"/>
      <c r="O5" s="262"/>
      <c r="P5" s="262"/>
      <c r="Q5" s="262"/>
      <c r="R5" s="265"/>
      <c r="S5" s="262"/>
      <c r="T5" s="265"/>
      <c r="W5" s="227"/>
    </row>
    <row r="6" spans="1:23" ht="55.5" customHeight="1">
      <c r="A6" s="315" t="s">
        <v>61</v>
      </c>
      <c r="B6" s="314" t="s">
        <v>62</v>
      </c>
      <c r="C6" s="314" t="s">
        <v>63</v>
      </c>
      <c r="D6" s="314" t="s">
        <v>64</v>
      </c>
      <c r="E6" s="314" t="s">
        <v>32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 t="s">
        <v>33</v>
      </c>
      <c r="Q6" s="314"/>
      <c r="R6" s="314"/>
    </row>
    <row r="7" spans="1:23" s="250" customFormat="1" ht="88.5" customHeight="1">
      <c r="A7" s="315"/>
      <c r="B7" s="314"/>
      <c r="C7" s="314"/>
      <c r="D7" s="314"/>
      <c r="E7" s="254" t="s">
        <v>65</v>
      </c>
      <c r="F7" s="255" t="s">
        <v>39</v>
      </c>
      <c r="G7" s="255" t="s">
        <v>40</v>
      </c>
      <c r="H7" s="254" t="s">
        <v>66</v>
      </c>
      <c r="I7" s="254" t="s">
        <v>67</v>
      </c>
      <c r="J7" s="254" t="s">
        <v>68</v>
      </c>
      <c r="K7" s="254" t="s">
        <v>69</v>
      </c>
      <c r="L7" s="254" t="s">
        <v>70</v>
      </c>
      <c r="M7" s="254" t="s">
        <v>46</v>
      </c>
      <c r="N7" s="254" t="s">
        <v>71</v>
      </c>
      <c r="O7" s="254" t="s">
        <v>72</v>
      </c>
      <c r="P7" s="254" t="s">
        <v>73</v>
      </c>
      <c r="Q7" s="254" t="s">
        <v>74</v>
      </c>
      <c r="R7" s="254" t="s">
        <v>75</v>
      </c>
    </row>
    <row r="8" spans="1:23" ht="12" customHeight="1">
      <c r="A8" s="256" t="s">
        <v>76</v>
      </c>
      <c r="B8" s="256"/>
      <c r="C8" s="256"/>
      <c r="D8" s="256"/>
      <c r="E8" s="233"/>
      <c r="F8" s="233"/>
      <c r="G8" s="233"/>
      <c r="H8" s="236"/>
      <c r="I8" s="263">
        <f t="shared" ref="I8:I17" si="0">E8-H8</f>
        <v>0</v>
      </c>
      <c r="J8" s="233"/>
      <c r="K8" s="236"/>
      <c r="L8" s="263">
        <f t="shared" ref="L8:L17" si="1">J8-K8</f>
        <v>0</v>
      </c>
      <c r="M8" s="233"/>
      <c r="N8" s="236"/>
      <c r="O8" s="263">
        <f t="shared" ref="O8:O17" si="2">M8-N8</f>
        <v>0</v>
      </c>
      <c r="P8" s="264"/>
      <c r="Q8" s="264"/>
      <c r="R8" s="264"/>
    </row>
    <row r="9" spans="1:23" ht="12" customHeight="1">
      <c r="A9" s="256"/>
      <c r="B9" s="256"/>
      <c r="C9" s="256"/>
      <c r="D9" s="256"/>
      <c r="E9" s="233"/>
      <c r="F9" s="233"/>
      <c r="G9" s="233"/>
      <c r="H9" s="236"/>
      <c r="I9" s="263">
        <f t="shared" si="0"/>
        <v>0</v>
      </c>
      <c r="J9" s="233"/>
      <c r="K9" s="236"/>
      <c r="L9" s="263">
        <f t="shared" si="1"/>
        <v>0</v>
      </c>
      <c r="M9" s="233"/>
      <c r="N9" s="236"/>
      <c r="O9" s="263">
        <f t="shared" si="2"/>
        <v>0</v>
      </c>
      <c r="P9" s="264"/>
      <c r="Q9" s="264"/>
      <c r="R9" s="264"/>
    </row>
    <row r="10" spans="1:23" ht="12" customHeight="1">
      <c r="A10" s="257"/>
      <c r="B10" s="256"/>
      <c r="C10" s="256"/>
      <c r="D10" s="256"/>
      <c r="E10" s="233"/>
      <c r="F10" s="233"/>
      <c r="G10" s="233"/>
      <c r="H10" s="236"/>
      <c r="I10" s="263">
        <f t="shared" si="0"/>
        <v>0</v>
      </c>
      <c r="J10" s="233"/>
      <c r="K10" s="236"/>
      <c r="L10" s="263">
        <f t="shared" si="1"/>
        <v>0</v>
      </c>
      <c r="M10" s="233"/>
      <c r="N10" s="236"/>
      <c r="O10" s="263">
        <f t="shared" si="2"/>
        <v>0</v>
      </c>
      <c r="P10" s="264"/>
      <c r="Q10" s="264"/>
      <c r="R10" s="264"/>
    </row>
    <row r="11" spans="1:23" ht="12" customHeight="1">
      <c r="A11" s="256"/>
      <c r="B11" s="256"/>
      <c r="C11" s="256"/>
      <c r="D11" s="256"/>
      <c r="E11" s="256"/>
      <c r="F11" s="256"/>
      <c r="G11" s="256"/>
      <c r="H11" s="236"/>
      <c r="I11" s="263">
        <f t="shared" si="0"/>
        <v>0</v>
      </c>
      <c r="J11" s="256"/>
      <c r="K11" s="236"/>
      <c r="L11" s="263">
        <f t="shared" si="1"/>
        <v>0</v>
      </c>
      <c r="M11" s="256"/>
      <c r="N11" s="236"/>
      <c r="O11" s="263">
        <f t="shared" si="2"/>
        <v>0</v>
      </c>
      <c r="P11" s="264"/>
      <c r="Q11" s="264"/>
      <c r="R11" s="264"/>
    </row>
    <row r="12" spans="1:23" ht="12" customHeight="1">
      <c r="A12" s="256"/>
      <c r="B12" s="256"/>
      <c r="C12" s="256"/>
      <c r="D12" s="256"/>
      <c r="E12" s="256"/>
      <c r="F12" s="256"/>
      <c r="G12" s="256"/>
      <c r="H12" s="236"/>
      <c r="I12" s="263">
        <f t="shared" si="0"/>
        <v>0</v>
      </c>
      <c r="J12" s="256"/>
      <c r="K12" s="236"/>
      <c r="L12" s="263">
        <f t="shared" si="1"/>
        <v>0</v>
      </c>
      <c r="M12" s="256"/>
      <c r="N12" s="236"/>
      <c r="O12" s="263">
        <f t="shared" si="2"/>
        <v>0</v>
      </c>
      <c r="P12" s="264"/>
      <c r="Q12" s="264"/>
      <c r="R12" s="264"/>
    </row>
    <row r="13" spans="1:23" ht="12" customHeight="1">
      <c r="A13" s="256"/>
      <c r="B13" s="256"/>
      <c r="C13" s="256"/>
      <c r="D13" s="256"/>
      <c r="E13" s="256"/>
      <c r="F13" s="256"/>
      <c r="G13" s="256"/>
      <c r="H13" s="236"/>
      <c r="I13" s="263">
        <f t="shared" si="0"/>
        <v>0</v>
      </c>
      <c r="J13" s="256"/>
      <c r="K13" s="236"/>
      <c r="L13" s="263">
        <f t="shared" si="1"/>
        <v>0</v>
      </c>
      <c r="M13" s="256"/>
      <c r="N13" s="236"/>
      <c r="O13" s="263">
        <f t="shared" si="2"/>
        <v>0</v>
      </c>
      <c r="P13" s="264"/>
      <c r="Q13" s="264"/>
      <c r="R13" s="264"/>
    </row>
    <row r="14" spans="1:23" ht="12" customHeight="1">
      <c r="A14" s="256"/>
      <c r="B14" s="256"/>
      <c r="C14" s="256"/>
      <c r="D14" s="256"/>
      <c r="E14" s="256"/>
      <c r="F14" s="256"/>
      <c r="G14" s="256"/>
      <c r="H14" s="236"/>
      <c r="I14" s="263">
        <f t="shared" si="0"/>
        <v>0</v>
      </c>
      <c r="J14" s="256"/>
      <c r="K14" s="236"/>
      <c r="L14" s="263">
        <f t="shared" si="1"/>
        <v>0</v>
      </c>
      <c r="M14" s="256"/>
      <c r="N14" s="236"/>
      <c r="O14" s="263">
        <f t="shared" si="2"/>
        <v>0</v>
      </c>
      <c r="P14" s="264"/>
      <c r="Q14" s="264"/>
      <c r="R14" s="264"/>
    </row>
    <row r="15" spans="1:23" ht="12" customHeight="1">
      <c r="A15" s="256"/>
      <c r="B15" s="256"/>
      <c r="C15" s="256"/>
      <c r="D15" s="256"/>
      <c r="E15" s="256"/>
      <c r="F15" s="256"/>
      <c r="G15" s="256"/>
      <c r="H15" s="236"/>
      <c r="I15" s="263">
        <f t="shared" si="0"/>
        <v>0</v>
      </c>
      <c r="J15" s="256"/>
      <c r="K15" s="236"/>
      <c r="L15" s="263">
        <f t="shared" si="1"/>
        <v>0</v>
      </c>
      <c r="M15" s="256"/>
      <c r="N15" s="236"/>
      <c r="O15" s="263">
        <f t="shared" si="2"/>
        <v>0</v>
      </c>
      <c r="P15" s="264"/>
      <c r="Q15" s="264"/>
      <c r="R15" s="264"/>
    </row>
    <row r="16" spans="1:23" ht="12" customHeight="1">
      <c r="A16" s="256"/>
      <c r="B16" s="256"/>
      <c r="C16" s="256"/>
      <c r="D16" s="256"/>
      <c r="E16" s="256"/>
      <c r="F16" s="256"/>
      <c r="G16" s="256"/>
      <c r="H16" s="236"/>
      <c r="I16" s="263">
        <f t="shared" si="0"/>
        <v>0</v>
      </c>
      <c r="J16" s="256"/>
      <c r="K16" s="236"/>
      <c r="L16" s="263">
        <f t="shared" si="1"/>
        <v>0</v>
      </c>
      <c r="M16" s="256"/>
      <c r="N16" s="236"/>
      <c r="O16" s="263">
        <f t="shared" si="2"/>
        <v>0</v>
      </c>
      <c r="P16" s="264"/>
      <c r="Q16" s="264"/>
      <c r="R16" s="264"/>
    </row>
    <row r="17" spans="1:18" ht="12" customHeight="1">
      <c r="A17" s="256"/>
      <c r="B17" s="256"/>
      <c r="C17" s="256"/>
      <c r="D17" s="256"/>
      <c r="E17" s="256"/>
      <c r="F17" s="256"/>
      <c r="G17" s="256"/>
      <c r="H17" s="236"/>
      <c r="I17" s="263">
        <f t="shared" si="0"/>
        <v>0</v>
      </c>
      <c r="J17" s="256"/>
      <c r="K17" s="236"/>
      <c r="L17" s="263">
        <f t="shared" si="1"/>
        <v>0</v>
      </c>
      <c r="M17" s="256"/>
      <c r="N17" s="236"/>
      <c r="O17" s="263">
        <f t="shared" si="2"/>
        <v>0</v>
      </c>
      <c r="P17" s="264"/>
      <c r="Q17" s="264"/>
      <c r="R17" s="264"/>
    </row>
    <row r="18" spans="1:18" s="251" customFormat="1" ht="12" customHeight="1">
      <c r="A18" s="258" t="s">
        <v>37</v>
      </c>
      <c r="B18" s="258"/>
      <c r="C18" s="258"/>
      <c r="D18" s="258"/>
      <c r="E18" s="258">
        <f t="shared" ref="E18:R18" si="3">SUM(E8:E17)</f>
        <v>0</v>
      </c>
      <c r="F18" s="258">
        <f t="shared" si="3"/>
        <v>0</v>
      </c>
      <c r="G18" s="258">
        <f t="shared" si="3"/>
        <v>0</v>
      </c>
      <c r="H18" s="258">
        <f t="shared" si="3"/>
        <v>0</v>
      </c>
      <c r="I18" s="258">
        <f t="shared" si="3"/>
        <v>0</v>
      </c>
      <c r="J18" s="258">
        <f t="shared" si="3"/>
        <v>0</v>
      </c>
      <c r="K18" s="258">
        <f t="shared" si="3"/>
        <v>0</v>
      </c>
      <c r="L18" s="258">
        <f t="shared" si="3"/>
        <v>0</v>
      </c>
      <c r="M18" s="258">
        <f t="shared" si="3"/>
        <v>0</v>
      </c>
      <c r="N18" s="258">
        <f t="shared" si="3"/>
        <v>0</v>
      </c>
      <c r="O18" s="258">
        <f t="shared" si="3"/>
        <v>0</v>
      </c>
      <c r="P18" s="258">
        <f t="shared" si="3"/>
        <v>0</v>
      </c>
      <c r="Q18" s="258">
        <f t="shared" si="3"/>
        <v>0</v>
      </c>
      <c r="R18" s="258">
        <f t="shared" si="3"/>
        <v>0</v>
      </c>
    </row>
    <row r="19" spans="1:18">
      <c r="A19" s="259" t="s">
        <v>77</v>
      </c>
    </row>
    <row r="20" spans="1:18" ht="27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</row>
    <row r="21" spans="1:18" ht="17.25" customHeight="1">
      <c r="A21" s="210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</row>
    <row r="22" spans="1:18">
      <c r="R22" s="266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V13" sqref="V13"/>
    </sheetView>
  </sheetViews>
  <sheetFormatPr defaultColWidth="9.140625" defaultRowHeight="15.75"/>
  <cols>
    <col min="1" max="1" width="30.42578125" style="211" customWidth="1"/>
    <col min="2" max="2" width="4.5703125" style="227" customWidth="1"/>
    <col min="3" max="3" width="11.28515625" style="227" customWidth="1"/>
    <col min="4" max="8" width="5.28515625" style="227" customWidth="1"/>
    <col min="9" max="9" width="5.28515625" style="228" customWidth="1"/>
    <col min="10" max="10" width="4.5703125" style="228" customWidth="1"/>
    <col min="11" max="11" width="4.85546875" style="211" customWidth="1"/>
    <col min="12" max="12" width="5.28515625" style="227" customWidth="1"/>
    <col min="13" max="14" width="5.28515625" style="211" customWidth="1"/>
    <col min="15" max="15" width="4.7109375" style="211" customWidth="1"/>
    <col min="16" max="16" width="4.85546875" style="211" customWidth="1"/>
    <col min="17" max="23" width="5.28515625" style="211" customWidth="1"/>
    <col min="24" max="16384" width="9.140625" style="211"/>
  </cols>
  <sheetData>
    <row r="1" spans="1:2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23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24</v>
      </c>
      <c r="C3" s="5" t="str">
        <f>Kadar.ode.!C3</f>
        <v>30.06.2025.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78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211"/>
      <c r="C5" s="212"/>
      <c r="D5" s="229"/>
      <c r="E5" s="229"/>
      <c r="F5" s="229"/>
      <c r="G5" s="229"/>
      <c r="H5" s="229"/>
      <c r="I5" s="229"/>
      <c r="J5" s="229"/>
      <c r="K5" s="229"/>
      <c r="L5" s="229"/>
      <c r="M5" s="229"/>
    </row>
    <row r="6" spans="1:23" ht="45.75" customHeight="1">
      <c r="A6" s="317" t="s">
        <v>79</v>
      </c>
      <c r="B6" s="318" t="s">
        <v>80</v>
      </c>
      <c r="C6" s="312" t="s">
        <v>81</v>
      </c>
      <c r="D6" s="316" t="s">
        <v>32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 t="s">
        <v>33</v>
      </c>
      <c r="U6" s="316"/>
      <c r="V6" s="316"/>
      <c r="W6" s="316"/>
    </row>
    <row r="7" spans="1:23" ht="66" customHeight="1">
      <c r="A7" s="317"/>
      <c r="B7" s="318"/>
      <c r="C7" s="312"/>
      <c r="D7" s="230" t="s">
        <v>65</v>
      </c>
      <c r="E7" s="230" t="s">
        <v>82</v>
      </c>
      <c r="F7" s="231" t="s">
        <v>39</v>
      </c>
      <c r="G7" s="231" t="s">
        <v>40</v>
      </c>
      <c r="H7" s="230" t="s">
        <v>83</v>
      </c>
      <c r="I7" s="240" t="s">
        <v>48</v>
      </c>
      <c r="J7" s="231" t="s">
        <v>84</v>
      </c>
      <c r="K7" s="241" t="s">
        <v>85</v>
      </c>
      <c r="L7" s="241" t="s">
        <v>86</v>
      </c>
      <c r="M7" s="241" t="s">
        <v>83</v>
      </c>
      <c r="N7" s="240" t="s">
        <v>48</v>
      </c>
      <c r="O7" s="231" t="s">
        <v>84</v>
      </c>
      <c r="P7" s="230" t="s">
        <v>85</v>
      </c>
      <c r="Q7" s="245" t="s">
        <v>87</v>
      </c>
      <c r="R7" s="245" t="s">
        <v>88</v>
      </c>
      <c r="S7" s="245" t="s">
        <v>89</v>
      </c>
      <c r="T7" s="230" t="s">
        <v>73</v>
      </c>
      <c r="U7" s="230" t="s">
        <v>90</v>
      </c>
      <c r="V7" s="230" t="s">
        <v>91</v>
      </c>
      <c r="W7" s="230" t="s">
        <v>75</v>
      </c>
    </row>
    <row r="8" spans="1:23">
      <c r="A8" s="232" t="s">
        <v>92</v>
      </c>
      <c r="B8" s="233"/>
      <c r="C8" s="233"/>
      <c r="D8" s="233"/>
      <c r="E8" s="233"/>
      <c r="F8" s="233"/>
      <c r="G8" s="233"/>
      <c r="H8" s="233"/>
      <c r="I8" s="233"/>
      <c r="J8" s="236">
        <f>SUM(H8:I8)</f>
        <v>0</v>
      </c>
      <c r="K8" s="242">
        <f t="shared" ref="K8:K21" si="0">D8-(H8+I8)</f>
        <v>0</v>
      </c>
      <c r="L8" s="233"/>
      <c r="M8" s="233"/>
      <c r="N8" s="233"/>
      <c r="O8" s="236">
        <f>SUM(M8:N8)</f>
        <v>0</v>
      </c>
      <c r="P8" s="243">
        <f t="shared" ref="P8:P21" si="1">L8-(M8+N8)</f>
        <v>0</v>
      </c>
      <c r="Q8" s="246"/>
      <c r="R8" s="246"/>
      <c r="S8" s="243">
        <f>Q8-R8</f>
        <v>0</v>
      </c>
      <c r="T8" s="247"/>
      <c r="U8" s="247"/>
      <c r="V8" s="247">
        <v>1</v>
      </c>
      <c r="W8" s="247"/>
    </row>
    <row r="9" spans="1:23">
      <c r="A9" s="232" t="s">
        <v>93</v>
      </c>
      <c r="B9" s="233"/>
      <c r="C9" s="233"/>
      <c r="D9" s="233"/>
      <c r="E9" s="233"/>
      <c r="F9" s="233"/>
      <c r="G9" s="233"/>
      <c r="H9" s="233"/>
      <c r="I9" s="233"/>
      <c r="J9" s="236">
        <f t="shared" ref="J9:J21" si="2">SUM(H9:I9)</f>
        <v>0</v>
      </c>
      <c r="K9" s="242">
        <f t="shared" si="0"/>
        <v>0</v>
      </c>
      <c r="L9" s="233"/>
      <c r="M9" s="233"/>
      <c r="N9" s="233"/>
      <c r="O9" s="236">
        <f t="shared" ref="O9:O21" si="3">SUM(M9:N9)</f>
        <v>0</v>
      </c>
      <c r="P9" s="243">
        <f t="shared" si="1"/>
        <v>0</v>
      </c>
      <c r="Q9" s="246"/>
      <c r="R9" s="246"/>
      <c r="S9" s="243">
        <f t="shared" ref="S9:S21" si="4">Q9-R9</f>
        <v>0</v>
      </c>
      <c r="T9" s="247"/>
      <c r="U9" s="247"/>
      <c r="V9" s="247"/>
      <c r="W9" s="247"/>
    </row>
    <row r="10" spans="1:23">
      <c r="A10" s="232" t="s">
        <v>94</v>
      </c>
      <c r="B10" s="233"/>
      <c r="C10" s="233"/>
      <c r="D10" s="233"/>
      <c r="E10" s="233"/>
      <c r="F10" s="233"/>
      <c r="G10" s="233"/>
      <c r="H10" s="233"/>
      <c r="I10" s="233"/>
      <c r="J10" s="236">
        <f t="shared" si="2"/>
        <v>0</v>
      </c>
      <c r="K10" s="242">
        <f t="shared" si="0"/>
        <v>0</v>
      </c>
      <c r="L10" s="233"/>
      <c r="M10" s="233"/>
      <c r="N10" s="233"/>
      <c r="O10" s="236">
        <f t="shared" si="3"/>
        <v>0</v>
      </c>
      <c r="P10" s="243">
        <f t="shared" si="1"/>
        <v>0</v>
      </c>
      <c r="Q10" s="246"/>
      <c r="R10" s="246"/>
      <c r="S10" s="243">
        <f t="shared" si="4"/>
        <v>0</v>
      </c>
      <c r="T10" s="247"/>
      <c r="U10" s="247"/>
      <c r="V10" s="247"/>
      <c r="W10" s="247"/>
    </row>
    <row r="11" spans="1:23" ht="24">
      <c r="A11" s="232" t="s">
        <v>95</v>
      </c>
      <c r="B11" s="233"/>
      <c r="C11" s="233"/>
      <c r="D11" s="233"/>
      <c r="E11" s="233"/>
      <c r="F11" s="233"/>
      <c r="G11" s="233"/>
      <c r="H11" s="233"/>
      <c r="I11" s="233"/>
      <c r="J11" s="236">
        <f t="shared" si="2"/>
        <v>0</v>
      </c>
      <c r="K11" s="242">
        <f>(D11+E11)-(H11+I11)</f>
        <v>0</v>
      </c>
      <c r="L11" s="233"/>
      <c r="M11" s="233"/>
      <c r="N11" s="233"/>
      <c r="O11" s="236">
        <f t="shared" si="3"/>
        <v>0</v>
      </c>
      <c r="P11" s="243">
        <f t="shared" si="1"/>
        <v>0</v>
      </c>
      <c r="Q11" s="246"/>
      <c r="R11" s="246"/>
      <c r="S11" s="243">
        <f t="shared" si="4"/>
        <v>0</v>
      </c>
      <c r="T11" s="247"/>
      <c r="U11" s="247"/>
      <c r="V11" s="247">
        <v>1</v>
      </c>
      <c r="W11" s="247"/>
    </row>
    <row r="12" spans="1:23">
      <c r="A12" s="232" t="s">
        <v>96</v>
      </c>
      <c r="B12" s="233"/>
      <c r="C12" s="233"/>
      <c r="D12" s="233"/>
      <c r="E12" s="233"/>
      <c r="F12" s="233"/>
      <c r="G12" s="233"/>
      <c r="H12" s="233"/>
      <c r="I12" s="233"/>
      <c r="J12" s="236">
        <f t="shared" si="2"/>
        <v>0</v>
      </c>
      <c r="K12" s="242">
        <f t="shared" si="0"/>
        <v>0</v>
      </c>
      <c r="L12" s="233"/>
      <c r="M12" s="233"/>
      <c r="N12" s="233"/>
      <c r="O12" s="236">
        <f t="shared" si="3"/>
        <v>0</v>
      </c>
      <c r="P12" s="243">
        <f t="shared" si="1"/>
        <v>0</v>
      </c>
      <c r="Q12" s="246"/>
      <c r="R12" s="246"/>
      <c r="S12" s="243">
        <f t="shared" si="4"/>
        <v>0</v>
      </c>
      <c r="T12" s="247"/>
      <c r="U12" s="247"/>
      <c r="V12" s="247">
        <v>1</v>
      </c>
      <c r="W12" s="247"/>
    </row>
    <row r="13" spans="1:23" ht="24">
      <c r="A13" s="232" t="s">
        <v>97</v>
      </c>
      <c r="B13" s="233"/>
      <c r="C13" s="233"/>
      <c r="D13" s="233"/>
      <c r="E13" s="233"/>
      <c r="F13" s="233"/>
      <c r="G13" s="233"/>
      <c r="H13" s="233"/>
      <c r="I13" s="233"/>
      <c r="J13" s="236">
        <f t="shared" si="2"/>
        <v>0</v>
      </c>
      <c r="K13" s="242">
        <f t="shared" si="0"/>
        <v>0</v>
      </c>
      <c r="L13" s="233"/>
      <c r="M13" s="233"/>
      <c r="N13" s="233"/>
      <c r="O13" s="236">
        <f t="shared" si="3"/>
        <v>0</v>
      </c>
      <c r="P13" s="243">
        <f t="shared" si="1"/>
        <v>0</v>
      </c>
      <c r="Q13" s="246"/>
      <c r="R13" s="246"/>
      <c r="S13" s="243">
        <f t="shared" si="4"/>
        <v>0</v>
      </c>
      <c r="T13" s="247"/>
      <c r="U13" s="247"/>
      <c r="V13" s="247"/>
      <c r="W13" s="247"/>
    </row>
    <row r="14" spans="1:23">
      <c r="A14" s="232" t="s">
        <v>98</v>
      </c>
      <c r="B14" s="233"/>
      <c r="C14" s="233"/>
      <c r="D14" s="233"/>
      <c r="E14" s="233"/>
      <c r="F14" s="233"/>
      <c r="G14" s="233"/>
      <c r="H14" s="233"/>
      <c r="I14" s="233"/>
      <c r="J14" s="236">
        <f t="shared" si="2"/>
        <v>0</v>
      </c>
      <c r="K14" s="242">
        <f t="shared" si="0"/>
        <v>0</v>
      </c>
      <c r="L14" s="233"/>
      <c r="M14" s="233"/>
      <c r="N14" s="233"/>
      <c r="O14" s="236">
        <f t="shared" si="3"/>
        <v>0</v>
      </c>
      <c r="P14" s="243">
        <f t="shared" si="1"/>
        <v>0</v>
      </c>
      <c r="Q14" s="246"/>
      <c r="R14" s="246"/>
      <c r="S14" s="243">
        <f t="shared" si="4"/>
        <v>0</v>
      </c>
      <c r="T14" s="247"/>
      <c r="U14" s="247"/>
      <c r="V14" s="247"/>
      <c r="W14" s="247"/>
    </row>
    <row r="15" spans="1:23">
      <c r="A15" s="232" t="s">
        <v>99</v>
      </c>
      <c r="B15" s="233"/>
      <c r="C15" s="233"/>
      <c r="D15" s="233"/>
      <c r="E15" s="233"/>
      <c r="F15" s="233"/>
      <c r="G15" s="233"/>
      <c r="H15" s="233"/>
      <c r="I15" s="233"/>
      <c r="J15" s="236">
        <f t="shared" si="2"/>
        <v>0</v>
      </c>
      <c r="K15" s="242">
        <f t="shared" si="0"/>
        <v>0</v>
      </c>
      <c r="L15" s="233"/>
      <c r="M15" s="233"/>
      <c r="N15" s="233"/>
      <c r="O15" s="236">
        <f t="shared" si="3"/>
        <v>0</v>
      </c>
      <c r="P15" s="243">
        <f t="shared" si="1"/>
        <v>0</v>
      </c>
      <c r="Q15" s="246"/>
      <c r="R15" s="246"/>
      <c r="S15" s="243">
        <f t="shared" si="4"/>
        <v>0</v>
      </c>
      <c r="T15" s="247"/>
      <c r="U15" s="247"/>
      <c r="V15" s="247"/>
      <c r="W15" s="247"/>
    </row>
    <row r="16" spans="1:23">
      <c r="A16" s="232" t="s">
        <v>100</v>
      </c>
      <c r="B16" s="233"/>
      <c r="C16" s="233"/>
      <c r="D16" s="233"/>
      <c r="E16" s="233"/>
      <c r="F16" s="233"/>
      <c r="G16" s="233"/>
      <c r="H16" s="233"/>
      <c r="I16" s="233"/>
      <c r="J16" s="236">
        <f t="shared" si="2"/>
        <v>0</v>
      </c>
      <c r="K16" s="242">
        <f t="shared" si="0"/>
        <v>0</v>
      </c>
      <c r="L16" s="233"/>
      <c r="M16" s="233"/>
      <c r="N16" s="233"/>
      <c r="O16" s="236">
        <f t="shared" si="3"/>
        <v>0</v>
      </c>
      <c r="P16" s="243">
        <f t="shared" si="1"/>
        <v>0</v>
      </c>
      <c r="Q16" s="246"/>
      <c r="R16" s="246"/>
      <c r="S16" s="243">
        <f t="shared" si="4"/>
        <v>0</v>
      </c>
      <c r="T16" s="247"/>
      <c r="U16" s="247"/>
      <c r="V16" s="247"/>
      <c r="W16" s="247"/>
    </row>
    <row r="17" spans="1:23" ht="24">
      <c r="A17" s="232" t="s">
        <v>101</v>
      </c>
      <c r="B17" s="233"/>
      <c r="C17" s="233"/>
      <c r="D17" s="233"/>
      <c r="E17" s="233"/>
      <c r="F17" s="233"/>
      <c r="G17" s="233"/>
      <c r="H17" s="233"/>
      <c r="I17" s="233"/>
      <c r="J17" s="236">
        <f t="shared" si="2"/>
        <v>0</v>
      </c>
      <c r="K17" s="242">
        <f t="shared" si="0"/>
        <v>0</v>
      </c>
      <c r="L17" s="233"/>
      <c r="M17" s="233"/>
      <c r="N17" s="233"/>
      <c r="O17" s="236">
        <f t="shared" si="3"/>
        <v>0</v>
      </c>
      <c r="P17" s="243">
        <f t="shared" si="1"/>
        <v>0</v>
      </c>
      <c r="Q17" s="246"/>
      <c r="R17" s="246"/>
      <c r="S17" s="243">
        <f t="shared" si="4"/>
        <v>0</v>
      </c>
      <c r="T17" s="247"/>
      <c r="U17" s="247"/>
      <c r="V17" s="247"/>
      <c r="W17" s="247"/>
    </row>
    <row r="18" spans="1:23" ht="24">
      <c r="A18" s="232" t="s">
        <v>102</v>
      </c>
      <c r="B18" s="233"/>
      <c r="C18" s="233"/>
      <c r="D18" s="233"/>
      <c r="E18" s="233"/>
      <c r="F18" s="233"/>
      <c r="G18" s="233"/>
      <c r="H18" s="233"/>
      <c r="I18" s="233"/>
      <c r="J18" s="236">
        <f t="shared" si="2"/>
        <v>0</v>
      </c>
      <c r="K18" s="242">
        <f>E18-(H18+I18)</f>
        <v>0</v>
      </c>
      <c r="L18" s="233"/>
      <c r="M18" s="233"/>
      <c r="N18" s="233"/>
      <c r="O18" s="236">
        <f t="shared" si="3"/>
        <v>0</v>
      </c>
      <c r="P18" s="243">
        <f t="shared" si="1"/>
        <v>0</v>
      </c>
      <c r="Q18" s="246"/>
      <c r="R18" s="246"/>
      <c r="S18" s="243">
        <f t="shared" si="4"/>
        <v>0</v>
      </c>
      <c r="T18" s="247"/>
      <c r="U18" s="247"/>
      <c r="V18" s="247"/>
      <c r="W18" s="247"/>
    </row>
    <row r="19" spans="1:23">
      <c r="A19" s="232" t="s">
        <v>103</v>
      </c>
      <c r="B19" s="233"/>
      <c r="C19" s="233"/>
      <c r="D19" s="233"/>
      <c r="E19" s="233"/>
      <c r="F19" s="233"/>
      <c r="G19" s="233"/>
      <c r="H19" s="233"/>
      <c r="I19" s="233"/>
      <c r="J19" s="236">
        <f t="shared" si="2"/>
        <v>0</v>
      </c>
      <c r="K19" s="242">
        <f t="shared" si="0"/>
        <v>0</v>
      </c>
      <c r="L19" s="233"/>
      <c r="M19" s="233"/>
      <c r="N19" s="233"/>
      <c r="O19" s="236">
        <f t="shared" si="3"/>
        <v>0</v>
      </c>
      <c r="P19" s="243">
        <f t="shared" si="1"/>
        <v>0</v>
      </c>
      <c r="Q19" s="246"/>
      <c r="R19" s="246"/>
      <c r="S19" s="243">
        <f t="shared" si="4"/>
        <v>0</v>
      </c>
      <c r="T19" s="247"/>
      <c r="U19" s="247"/>
      <c r="V19" s="247"/>
      <c r="W19" s="247"/>
    </row>
    <row r="20" spans="1:23" ht="24.75">
      <c r="A20" s="234" t="s">
        <v>104</v>
      </c>
      <c r="B20" s="233"/>
      <c r="C20" s="233"/>
      <c r="D20" s="233"/>
      <c r="E20" s="233"/>
      <c r="F20" s="233"/>
      <c r="G20" s="233"/>
      <c r="H20" s="233"/>
      <c r="I20" s="233"/>
      <c r="J20" s="236">
        <f t="shared" si="2"/>
        <v>0</v>
      </c>
      <c r="K20" s="242">
        <f t="shared" si="0"/>
        <v>0</v>
      </c>
      <c r="L20" s="244"/>
      <c r="M20" s="233"/>
      <c r="N20" s="233"/>
      <c r="O20" s="236">
        <f t="shared" si="3"/>
        <v>0</v>
      </c>
      <c r="P20" s="243">
        <f t="shared" si="1"/>
        <v>0</v>
      </c>
      <c r="Q20" s="246"/>
      <c r="R20" s="246"/>
      <c r="S20" s="243">
        <f t="shared" si="4"/>
        <v>0</v>
      </c>
      <c r="T20" s="247"/>
      <c r="U20" s="247"/>
      <c r="V20" s="247"/>
      <c r="W20" s="247"/>
    </row>
    <row r="21" spans="1:23" ht="24.75">
      <c r="A21" s="234" t="s">
        <v>105</v>
      </c>
      <c r="B21" s="233"/>
      <c r="C21" s="233"/>
      <c r="D21" s="233"/>
      <c r="E21" s="233"/>
      <c r="F21" s="233"/>
      <c r="G21" s="233"/>
      <c r="H21" s="233"/>
      <c r="I21" s="233"/>
      <c r="J21" s="236">
        <f t="shared" si="2"/>
        <v>0</v>
      </c>
      <c r="K21" s="242">
        <f t="shared" si="0"/>
        <v>0</v>
      </c>
      <c r="L21" s="244"/>
      <c r="M21" s="233"/>
      <c r="N21" s="233"/>
      <c r="O21" s="236">
        <f t="shared" si="3"/>
        <v>0</v>
      </c>
      <c r="P21" s="243">
        <f t="shared" si="1"/>
        <v>0</v>
      </c>
      <c r="Q21" s="246"/>
      <c r="R21" s="246"/>
      <c r="S21" s="243">
        <f t="shared" si="4"/>
        <v>0</v>
      </c>
      <c r="T21" s="247"/>
      <c r="U21" s="247"/>
      <c r="V21" s="247"/>
      <c r="W21" s="247"/>
    </row>
    <row r="22" spans="1:23" ht="24.75">
      <c r="A22" s="234" t="s">
        <v>106</v>
      </c>
      <c r="B22" s="233"/>
      <c r="C22" s="233"/>
      <c r="D22" s="233"/>
      <c r="E22" s="233"/>
      <c r="F22" s="233"/>
      <c r="G22" s="233"/>
      <c r="H22" s="233"/>
      <c r="I22" s="233"/>
      <c r="J22" s="236"/>
      <c r="K22" s="242"/>
      <c r="L22" s="244"/>
      <c r="M22" s="233"/>
      <c r="N22" s="233"/>
      <c r="O22" s="236"/>
      <c r="P22" s="243"/>
      <c r="Q22" s="246"/>
      <c r="R22" s="246"/>
      <c r="S22" s="243"/>
      <c r="T22" s="247"/>
      <c r="U22" s="247"/>
      <c r="V22" s="247"/>
      <c r="W22" s="247"/>
    </row>
    <row r="23" spans="1:23" ht="20.25" customHeight="1">
      <c r="A23" s="235" t="s">
        <v>107</v>
      </c>
      <c r="B23" s="236"/>
      <c r="C23" s="236"/>
      <c r="D23" s="236">
        <f>SUM(D8:D22)</f>
        <v>0</v>
      </c>
      <c r="E23" s="236">
        <f t="shared" ref="E23:I23" si="5">SUM(E8:E22)</f>
        <v>0</v>
      </c>
      <c r="F23" s="236">
        <f t="shared" si="5"/>
        <v>0</v>
      </c>
      <c r="G23" s="236">
        <f t="shared" si="5"/>
        <v>0</v>
      </c>
      <c r="H23" s="236">
        <f t="shared" si="5"/>
        <v>0</v>
      </c>
      <c r="I23" s="236">
        <f t="shared" si="5"/>
        <v>0</v>
      </c>
      <c r="J23" s="236">
        <f t="shared" ref="J23:W23" si="6">SUM(J8:J22)</f>
        <v>0</v>
      </c>
      <c r="K23" s="242">
        <f t="shared" si="6"/>
        <v>0</v>
      </c>
      <c r="L23" s="236">
        <f t="shared" si="6"/>
        <v>0</v>
      </c>
      <c r="M23" s="236">
        <f t="shared" si="6"/>
        <v>0</v>
      </c>
      <c r="N23" s="236">
        <f t="shared" si="6"/>
        <v>0</v>
      </c>
      <c r="O23" s="236">
        <f t="shared" si="6"/>
        <v>0</v>
      </c>
      <c r="P23" s="243">
        <f t="shared" si="6"/>
        <v>0</v>
      </c>
      <c r="Q23" s="248">
        <f t="shared" si="6"/>
        <v>0</v>
      </c>
      <c r="R23" s="248">
        <f t="shared" si="6"/>
        <v>0</v>
      </c>
      <c r="S23" s="243">
        <f t="shared" si="6"/>
        <v>0</v>
      </c>
      <c r="T23" s="236">
        <f t="shared" si="6"/>
        <v>0</v>
      </c>
      <c r="U23" s="236">
        <f t="shared" si="6"/>
        <v>0</v>
      </c>
      <c r="V23" s="236">
        <f t="shared" si="6"/>
        <v>3</v>
      </c>
      <c r="W23" s="236">
        <f t="shared" si="6"/>
        <v>0</v>
      </c>
    </row>
    <row r="24" spans="1:23" ht="15.75" customHeight="1">
      <c r="A24" s="237" t="s">
        <v>108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49"/>
      <c r="R24" s="249"/>
      <c r="S24" s="249"/>
      <c r="T24" s="249"/>
      <c r="U24" s="249"/>
      <c r="V24" s="249"/>
      <c r="W24" s="249"/>
    </row>
    <row r="25" spans="1:23">
      <c r="A25" s="239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I14" sqref="I14"/>
    </sheetView>
  </sheetViews>
  <sheetFormatPr defaultColWidth="9.140625" defaultRowHeight="12.75"/>
  <cols>
    <col min="1" max="1" width="28" style="210" customWidth="1"/>
    <col min="2" max="2" width="15" style="210" customWidth="1"/>
    <col min="3" max="3" width="11.7109375" style="210" customWidth="1"/>
    <col min="4" max="4" width="8.140625" style="210" customWidth="1"/>
    <col min="5" max="5" width="13.140625" style="210" customWidth="1"/>
    <col min="6" max="6" width="10" style="210" customWidth="1"/>
    <col min="7" max="7" width="8" style="210" customWidth="1"/>
    <col min="8" max="8" width="14.28515625" style="210" customWidth="1"/>
    <col min="9" max="9" width="11.42578125" style="210" customWidth="1"/>
    <col min="10" max="16384" width="9.140625" style="210"/>
  </cols>
  <sheetData>
    <row r="1" spans="1:9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24</v>
      </c>
      <c r="C3" s="5" t="str">
        <f>Kadar.ode.!C3</f>
        <v>30.06.2025.</v>
      </c>
      <c r="D3" s="6"/>
      <c r="E3" s="6"/>
      <c r="F3" s="6"/>
      <c r="G3" s="7"/>
    </row>
    <row r="4" spans="1:9" ht="14.25">
      <c r="A4" s="3"/>
      <c r="B4" s="4" t="s">
        <v>109</v>
      </c>
      <c r="C4" s="8" t="s">
        <v>11</v>
      </c>
      <c r="D4" s="9"/>
      <c r="E4" s="9"/>
      <c r="F4" s="9"/>
      <c r="G4" s="10"/>
    </row>
    <row r="5" spans="1:9" ht="12" customHeight="1">
      <c r="A5" s="11"/>
      <c r="B5" s="211"/>
      <c r="C5" s="212"/>
      <c r="D5" s="213"/>
    </row>
    <row r="6" spans="1:9" ht="21.75" customHeight="1">
      <c r="A6" s="315" t="s">
        <v>80</v>
      </c>
      <c r="B6" s="315"/>
      <c r="C6" s="214"/>
      <c r="D6" s="214"/>
      <c r="E6" s="214"/>
      <c r="F6" s="214"/>
    </row>
    <row r="7" spans="1:9">
      <c r="A7" s="215" t="s">
        <v>110</v>
      </c>
      <c r="B7" s="216"/>
      <c r="C7" s="214"/>
      <c r="D7" s="214"/>
      <c r="E7" s="214"/>
      <c r="F7" s="214"/>
    </row>
    <row r="8" spans="1:9">
      <c r="A8" s="215" t="s">
        <v>111</v>
      </c>
      <c r="B8" s="216"/>
      <c r="C8" s="214"/>
      <c r="D8" s="214"/>
      <c r="E8" s="214"/>
      <c r="F8" s="214"/>
    </row>
    <row r="9" spans="1:9">
      <c r="A9" s="215" t="s">
        <v>107</v>
      </c>
      <c r="B9" s="216"/>
      <c r="C9" s="214"/>
      <c r="D9" s="214"/>
      <c r="E9" s="214"/>
      <c r="F9" s="214"/>
    </row>
    <row r="10" spans="1:9">
      <c r="A10" s="214"/>
      <c r="B10" s="214"/>
      <c r="C10" s="214"/>
      <c r="D10" s="214"/>
      <c r="E10" s="214"/>
      <c r="F10" s="214"/>
      <c r="G10" s="214"/>
      <c r="H10" s="214"/>
      <c r="I10" s="226"/>
    </row>
    <row r="11" spans="1:9" ht="57.75" customHeight="1">
      <c r="A11" s="314" t="s">
        <v>112</v>
      </c>
      <c r="B11" s="319" t="s">
        <v>32</v>
      </c>
      <c r="C11" s="319"/>
      <c r="D11" s="319"/>
      <c r="E11" s="319"/>
      <c r="F11" s="319"/>
      <c r="G11" s="319"/>
      <c r="H11" s="319" t="s">
        <v>33</v>
      </c>
      <c r="I11" s="319"/>
    </row>
    <row r="12" spans="1:9" ht="54.75" customHeight="1">
      <c r="A12" s="314"/>
      <c r="B12" s="217" t="s">
        <v>113</v>
      </c>
      <c r="C12" s="217" t="s">
        <v>114</v>
      </c>
      <c r="D12" s="217" t="s">
        <v>89</v>
      </c>
      <c r="E12" s="217" t="s">
        <v>115</v>
      </c>
      <c r="F12" s="217" t="s">
        <v>114</v>
      </c>
      <c r="G12" s="217" t="s">
        <v>89</v>
      </c>
      <c r="H12" s="217" t="s">
        <v>116</v>
      </c>
      <c r="I12" s="217" t="s">
        <v>117</v>
      </c>
    </row>
    <row r="13" spans="1:9">
      <c r="A13" s="218" t="s">
        <v>118</v>
      </c>
      <c r="B13" s="219"/>
      <c r="C13" s="219"/>
      <c r="D13" s="220">
        <f t="shared" ref="D13:D14" si="0">B13-C13</f>
        <v>0</v>
      </c>
      <c r="E13" s="221"/>
      <c r="F13" s="222"/>
      <c r="G13" s="220">
        <f t="shared" ref="G13:G14" si="1">E13-F13</f>
        <v>0</v>
      </c>
      <c r="H13" s="221">
        <v>21</v>
      </c>
      <c r="I13" s="222">
        <v>21</v>
      </c>
    </row>
    <row r="14" spans="1:9">
      <c r="A14" s="218" t="s">
        <v>119</v>
      </c>
      <c r="B14" s="219"/>
      <c r="C14" s="219"/>
      <c r="D14" s="220">
        <f t="shared" si="0"/>
        <v>0</v>
      </c>
      <c r="E14" s="221"/>
      <c r="F14" s="222"/>
      <c r="G14" s="220">
        <f t="shared" si="1"/>
        <v>0</v>
      </c>
      <c r="H14" s="221"/>
      <c r="I14" s="222">
        <v>2</v>
      </c>
    </row>
    <row r="15" spans="1:9">
      <c r="A15" s="218"/>
      <c r="B15" s="219"/>
      <c r="C15" s="219"/>
      <c r="D15" s="220">
        <f t="shared" ref="D15:D23" si="2">B15-C15</f>
        <v>0</v>
      </c>
      <c r="E15" s="221"/>
      <c r="F15" s="222"/>
      <c r="G15" s="220">
        <f t="shared" ref="G15:G23" si="3">E15-F15</f>
        <v>0</v>
      </c>
      <c r="H15" s="221"/>
      <c r="I15" s="222"/>
    </row>
    <row r="16" spans="1:9">
      <c r="A16" s="218"/>
      <c r="B16" s="219"/>
      <c r="C16" s="219"/>
      <c r="D16" s="220">
        <f t="shared" si="2"/>
        <v>0</v>
      </c>
      <c r="E16" s="221"/>
      <c r="F16" s="222"/>
      <c r="G16" s="220">
        <f t="shared" si="3"/>
        <v>0</v>
      </c>
      <c r="H16" s="221"/>
      <c r="I16" s="222"/>
    </row>
    <row r="17" spans="1:9">
      <c r="A17" s="218"/>
      <c r="B17" s="219"/>
      <c r="C17" s="219"/>
      <c r="D17" s="220">
        <f t="shared" si="2"/>
        <v>0</v>
      </c>
      <c r="E17" s="221"/>
      <c r="F17" s="222"/>
      <c r="G17" s="220">
        <f t="shared" si="3"/>
        <v>0</v>
      </c>
      <c r="H17" s="221"/>
      <c r="I17" s="222"/>
    </row>
    <row r="18" spans="1:9">
      <c r="A18" s="218"/>
      <c r="B18" s="219"/>
      <c r="C18" s="219"/>
      <c r="D18" s="220">
        <f t="shared" si="2"/>
        <v>0</v>
      </c>
      <c r="E18" s="221"/>
      <c r="F18" s="222"/>
      <c r="G18" s="220">
        <f t="shared" si="3"/>
        <v>0</v>
      </c>
      <c r="H18" s="221"/>
      <c r="I18" s="222"/>
    </row>
    <row r="19" spans="1:9">
      <c r="A19" s="218"/>
      <c r="B19" s="219"/>
      <c r="C19" s="219"/>
      <c r="D19" s="220">
        <f t="shared" si="2"/>
        <v>0</v>
      </c>
      <c r="E19" s="221"/>
      <c r="F19" s="222"/>
      <c r="G19" s="220">
        <f t="shared" si="3"/>
        <v>0</v>
      </c>
      <c r="H19" s="221"/>
      <c r="I19" s="222"/>
    </row>
    <row r="20" spans="1:9">
      <c r="A20" s="218"/>
      <c r="B20" s="219"/>
      <c r="C20" s="219"/>
      <c r="D20" s="220">
        <f t="shared" si="2"/>
        <v>0</v>
      </c>
      <c r="E20" s="221"/>
      <c r="F20" s="222"/>
      <c r="G20" s="220">
        <f t="shared" si="3"/>
        <v>0</v>
      </c>
      <c r="H20" s="221"/>
      <c r="I20" s="222"/>
    </row>
    <row r="21" spans="1:9" s="209" customFormat="1">
      <c r="A21" s="223"/>
      <c r="B21" s="219"/>
      <c r="C21" s="219"/>
      <c r="D21" s="220">
        <f t="shared" si="2"/>
        <v>0</v>
      </c>
      <c r="E21" s="221"/>
      <c r="F21" s="222"/>
      <c r="G21" s="220">
        <f t="shared" si="3"/>
        <v>0</v>
      </c>
      <c r="H21" s="221"/>
      <c r="I21" s="222"/>
    </row>
    <row r="22" spans="1:9" s="209" customFormat="1">
      <c r="A22" s="223"/>
      <c r="B22" s="219"/>
      <c r="C22" s="219"/>
      <c r="D22" s="220">
        <f t="shared" si="2"/>
        <v>0</v>
      </c>
      <c r="E22" s="221"/>
      <c r="F22" s="222"/>
      <c r="G22" s="220">
        <f t="shared" si="3"/>
        <v>0</v>
      </c>
      <c r="H22" s="221"/>
      <c r="I22" s="222"/>
    </row>
    <row r="23" spans="1:9" s="209" customFormat="1">
      <c r="A23" s="224" t="s">
        <v>37</v>
      </c>
      <c r="B23" s="216">
        <f>SUM(B13:B22)</f>
        <v>0</v>
      </c>
      <c r="C23" s="216">
        <f>SUM(C13:C22)</f>
        <v>0</v>
      </c>
      <c r="D23" s="225">
        <f t="shared" si="2"/>
        <v>0</v>
      </c>
      <c r="E23" s="216">
        <f>SUM(E13:E22)</f>
        <v>0</v>
      </c>
      <c r="F23" s="216">
        <f>SUM(F13:F22)</f>
        <v>0</v>
      </c>
      <c r="G23" s="225">
        <f t="shared" si="3"/>
        <v>0</v>
      </c>
      <c r="H23" s="216">
        <f>SUM(H13:H22)</f>
        <v>21</v>
      </c>
      <c r="I23" s="216">
        <f>SUM(I13:I22)</f>
        <v>23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I14" sqref="I14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181"/>
      <c r="H1" s="182"/>
      <c r="I1" s="195"/>
      <c r="J1" s="196"/>
      <c r="K1" s="196"/>
      <c r="L1" s="197"/>
      <c r="M1" s="197"/>
      <c r="N1" s="197"/>
      <c r="O1" s="197"/>
      <c r="P1" s="197"/>
      <c r="Q1" s="197"/>
    </row>
    <row r="2" spans="1:17" ht="12.75">
      <c r="A2" s="3"/>
      <c r="B2" s="4" t="s">
        <v>23</v>
      </c>
      <c r="C2" s="5">
        <f>Kadar.ode.!C2</f>
        <v>7248261</v>
      </c>
      <c r="D2" s="6"/>
      <c r="E2" s="6"/>
      <c r="F2" s="6"/>
      <c r="G2" s="183"/>
      <c r="H2" s="182"/>
      <c r="I2" s="198"/>
      <c r="J2" s="196"/>
      <c r="K2" s="199"/>
      <c r="L2" s="197"/>
      <c r="M2" s="197"/>
    </row>
    <row r="3" spans="1:17" ht="12.75">
      <c r="A3" s="3"/>
      <c r="B3" s="4" t="s">
        <v>24</v>
      </c>
      <c r="C3" s="5" t="str">
        <f>Kadar.ode.!C3</f>
        <v>30.06.2025.</v>
      </c>
      <c r="D3" s="6"/>
      <c r="E3" s="6"/>
      <c r="F3" s="6"/>
      <c r="G3" s="6"/>
      <c r="H3" s="182"/>
      <c r="I3" s="198"/>
      <c r="J3" s="196"/>
      <c r="K3" s="199"/>
      <c r="L3" s="197"/>
      <c r="M3" s="197"/>
      <c r="N3" s="197"/>
      <c r="O3" s="197"/>
      <c r="P3" s="197"/>
      <c r="Q3" s="197"/>
    </row>
    <row r="4" spans="1:17" ht="14.25">
      <c r="A4" s="3"/>
      <c r="B4" s="4" t="s">
        <v>120</v>
      </c>
      <c r="C4" s="8" t="s">
        <v>12</v>
      </c>
      <c r="D4" s="9"/>
      <c r="E4" s="9"/>
      <c r="F4" s="9"/>
      <c r="G4" s="9"/>
      <c r="H4" s="184"/>
      <c r="I4" s="198"/>
      <c r="J4" s="196"/>
      <c r="K4" s="199"/>
      <c r="L4" s="197"/>
      <c r="M4" s="197"/>
      <c r="N4" s="197"/>
      <c r="O4" s="197"/>
      <c r="P4" s="197"/>
      <c r="Q4" s="197"/>
    </row>
    <row r="5" spans="1:17" ht="12.75">
      <c r="A5" s="185"/>
      <c r="B5" s="185"/>
      <c r="C5" s="185"/>
      <c r="D5" s="185"/>
      <c r="E5" s="185"/>
      <c r="F5" s="185"/>
      <c r="G5" s="186"/>
      <c r="H5" s="187"/>
      <c r="I5" s="200"/>
      <c r="J5" s="201"/>
      <c r="K5" s="202"/>
    </row>
    <row r="6" spans="1:17" ht="193.5" customHeight="1">
      <c r="A6" s="188"/>
      <c r="B6" s="188"/>
      <c r="C6" s="189" t="s">
        <v>121</v>
      </c>
      <c r="D6" s="189" t="s">
        <v>114</v>
      </c>
      <c r="E6" s="189" t="s">
        <v>85</v>
      </c>
      <c r="F6" s="189" t="s">
        <v>33</v>
      </c>
      <c r="G6" s="189" t="s">
        <v>122</v>
      </c>
      <c r="H6" s="190" t="s">
        <v>123</v>
      </c>
      <c r="I6" s="190" t="s">
        <v>124</v>
      </c>
      <c r="J6" s="203" t="s">
        <v>125</v>
      </c>
      <c r="K6" s="204" t="s">
        <v>126</v>
      </c>
    </row>
    <row r="7" spans="1:17" ht="6" customHeight="1">
      <c r="A7" s="191"/>
      <c r="B7" s="191"/>
      <c r="C7" s="191"/>
      <c r="D7" s="191"/>
      <c r="E7" s="191"/>
      <c r="F7" s="191"/>
      <c r="G7" s="191"/>
      <c r="H7" s="191"/>
      <c r="I7" s="205"/>
      <c r="J7" s="206"/>
      <c r="K7" s="207"/>
    </row>
    <row r="8" spans="1:17" ht="15">
      <c r="A8" s="192" t="s">
        <v>127</v>
      </c>
      <c r="B8" s="191"/>
      <c r="C8" s="191">
        <f>SUM(Kadar.ode.!I23,Kadar.dne.bol.dij.!E18,Kadar.zaj.med.del.!D23)</f>
        <v>0</v>
      </c>
      <c r="D8" s="193">
        <f>IF(Kadar.zaj.med.del.!E11&gt;=Kadar.zaj.med.del.!J11,SUM(Kadar.ode.!P23,Kadar.dne.bol.dij.!H18,Kadar.zaj.med.del.!J23)-Kadar.zaj.med.del.!J11-Kadar.zaj.med.del.!J18,IF(((Kadar.zaj.med.del.!E11+Kadar.zaj.med.del.!D11)&lt;=Kadar.zaj.med.del.!J11),SUM(Kadar.ode.!P23,Kadar.dne.bol.dij.!H18,Kadar.zaj.med.del.!J23)-Kadar.zaj.med.del.!J18-(Kadar.zaj.med.del.!J11-Kadar.zaj.med.del.!D11),SUM(Kadar.ode.!P23,Kadar.dne.bol.dij.!H18,Kadar.zaj.med.del.!J23)-Kadar.zaj.med.del.!J18-Kadar.zaj.med.del.!E11))</f>
        <v>4</v>
      </c>
      <c r="E8" s="193">
        <f t="shared" ref="E8:E13" si="0">C8-D8</f>
        <v>-4</v>
      </c>
      <c r="F8" s="191">
        <f>SUM(Kadar.ode.!AD23,Kadar.dne.bol.dij.!P18,Kadar.zaj.med.del.!T23)</f>
        <v>3</v>
      </c>
      <c r="G8" s="191">
        <f t="shared" ref="G8:G13" si="1">SUM(C8,F8)</f>
        <v>3</v>
      </c>
      <c r="H8" s="191">
        <v>1</v>
      </c>
      <c r="I8" s="208">
        <v>3</v>
      </c>
      <c r="J8" s="208">
        <v>0</v>
      </c>
      <c r="K8" s="208">
        <f>C8+J8</f>
        <v>0</v>
      </c>
    </row>
    <row r="9" spans="1:17" ht="15">
      <c r="A9" s="192" t="s">
        <v>128</v>
      </c>
      <c r="B9" s="191"/>
      <c r="C9" s="191">
        <f>SUM(Kadar.zaj.med.del.!E23)</f>
        <v>0</v>
      </c>
      <c r="D9" s="191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191">
        <f t="shared" si="0"/>
        <v>0</v>
      </c>
      <c r="F9" s="191">
        <f>SUM(Kadar.zaj.med.del.!U23)</f>
        <v>0</v>
      </c>
      <c r="G9" s="191">
        <f t="shared" si="1"/>
        <v>0</v>
      </c>
      <c r="H9" s="191">
        <v>0</v>
      </c>
      <c r="I9" s="191">
        <v>1</v>
      </c>
      <c r="J9" s="208">
        <v>0</v>
      </c>
      <c r="K9" s="191">
        <f t="shared" ref="K9:K14" si="2">C9+J9</f>
        <v>0</v>
      </c>
    </row>
    <row r="10" spans="1:17" ht="30">
      <c r="A10" s="192" t="s">
        <v>129</v>
      </c>
      <c r="B10" s="191"/>
      <c r="C10" s="191">
        <f>SUM(Kadar.ode.!R23,Kadar.dne.bol.dij.!J18,Kadar.zaj.med.del.!L23)</f>
        <v>0</v>
      </c>
      <c r="D10" s="193">
        <f>SUM(Kadar.ode.!X23,Kadar.dne.bol.dij.!K18,Kadar.zaj.med.del.!O23)</f>
        <v>9</v>
      </c>
      <c r="E10" s="191">
        <f t="shared" si="0"/>
        <v>-9</v>
      </c>
      <c r="F10" s="191">
        <f>SUM(Kadar.ode.!AE23,Kadar.dne.bol.dij.!Q18,Kadar.zaj.med.del.!V23)</f>
        <v>32</v>
      </c>
      <c r="G10" s="191">
        <f t="shared" si="1"/>
        <v>32</v>
      </c>
      <c r="H10" s="191">
        <v>3</v>
      </c>
      <c r="I10" s="191">
        <v>7</v>
      </c>
      <c r="J10" s="208">
        <v>0</v>
      </c>
      <c r="K10" s="191">
        <f t="shared" si="2"/>
        <v>0</v>
      </c>
    </row>
    <row r="11" spans="1:17" ht="30">
      <c r="A11" s="192" t="s">
        <v>130</v>
      </c>
      <c r="B11" s="191"/>
      <c r="C11" s="191">
        <f>SUM(Kadar.ode.!Z23,Kadar.dne.bol.dij.!M18,Kadar.zaj.med.del.!Q23)</f>
        <v>0</v>
      </c>
      <c r="D11" s="191">
        <f>SUM(Kadar.ode.!AA23,Kadar.ode.!AB23,Kadar.dne.bol.dij.!N18,Kadar.zaj.med.del.!R23)</f>
        <v>0</v>
      </c>
      <c r="E11" s="191">
        <f t="shared" si="0"/>
        <v>0</v>
      </c>
      <c r="F11" s="191">
        <f>SUM(Kadar.ode.!AF23,Kadar.dne.bol.dij.!R18,Kadar.zaj.med.del.!W23)</f>
        <v>1</v>
      </c>
      <c r="G11" s="191">
        <f t="shared" si="1"/>
        <v>1</v>
      </c>
      <c r="H11" s="191">
        <v>0</v>
      </c>
      <c r="I11" s="191">
        <v>0</v>
      </c>
      <c r="J11" s="208">
        <v>0</v>
      </c>
      <c r="K11" s="191">
        <f t="shared" si="2"/>
        <v>0</v>
      </c>
    </row>
    <row r="12" spans="1:17" ht="45">
      <c r="A12" s="192" t="s">
        <v>131</v>
      </c>
      <c r="B12" s="191"/>
      <c r="C12" s="191">
        <f>SUM(Kadar.nem.!B23)</f>
        <v>0</v>
      </c>
      <c r="D12" s="191">
        <f>SUM(Kadar.nem.!C23)</f>
        <v>0</v>
      </c>
      <c r="E12" s="191">
        <f t="shared" si="0"/>
        <v>0</v>
      </c>
      <c r="F12" s="191">
        <f>SUM(Kadar.nem.!H23)</f>
        <v>21</v>
      </c>
      <c r="G12" s="191">
        <f t="shared" si="1"/>
        <v>21</v>
      </c>
      <c r="H12" s="191">
        <v>2</v>
      </c>
      <c r="I12" s="191">
        <v>3</v>
      </c>
      <c r="J12" s="208">
        <v>0</v>
      </c>
      <c r="K12" s="191">
        <f t="shared" si="2"/>
        <v>0</v>
      </c>
    </row>
    <row r="13" spans="1:17" ht="45">
      <c r="A13" s="192" t="s">
        <v>132</v>
      </c>
      <c r="B13" s="191"/>
      <c r="C13" s="191">
        <f>SUM(Kadar.nem.!E23)</f>
        <v>0</v>
      </c>
      <c r="D13" s="191">
        <f>SUM(Kadar.nem.!F23)</f>
        <v>0</v>
      </c>
      <c r="E13" s="191">
        <f t="shared" si="0"/>
        <v>0</v>
      </c>
      <c r="F13" s="191">
        <f>SUM(Kadar.nem.!I23)</f>
        <v>23</v>
      </c>
      <c r="G13" s="191">
        <f t="shared" si="1"/>
        <v>23</v>
      </c>
      <c r="H13" s="191">
        <v>3</v>
      </c>
      <c r="I13" s="191">
        <v>12</v>
      </c>
      <c r="J13" s="208">
        <v>0</v>
      </c>
      <c r="K13" s="191">
        <f t="shared" si="2"/>
        <v>0</v>
      </c>
    </row>
    <row r="14" spans="1:17" ht="15">
      <c r="A14" s="192" t="s">
        <v>37</v>
      </c>
      <c r="B14" s="191"/>
      <c r="C14" s="191">
        <f t="shared" ref="C14:I14" si="3">SUM(C8:C13)</f>
        <v>0</v>
      </c>
      <c r="D14" s="191">
        <f t="shared" si="3"/>
        <v>13</v>
      </c>
      <c r="E14" s="191">
        <f t="shared" si="3"/>
        <v>-13</v>
      </c>
      <c r="F14" s="191">
        <f t="shared" si="3"/>
        <v>80</v>
      </c>
      <c r="G14" s="191">
        <f t="shared" si="3"/>
        <v>80</v>
      </c>
      <c r="H14" s="194">
        <f t="shared" si="3"/>
        <v>9</v>
      </c>
      <c r="I14" s="194">
        <f t="shared" si="3"/>
        <v>26</v>
      </c>
      <c r="J14" s="208">
        <v>0</v>
      </c>
      <c r="K14" s="191">
        <f t="shared" si="2"/>
        <v>0</v>
      </c>
    </row>
  </sheetData>
  <pageMargins left="0.25" right="0.25" top="0.75" bottom="0.75" header="0.3" footer="0.3"/>
  <pageSetup paperSize="9" scale="9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3"/>
  <sheetViews>
    <sheetView tabSelected="1" workbookViewId="0">
      <selection activeCell="H13" sqref="H13"/>
    </sheetView>
  </sheetViews>
  <sheetFormatPr defaultColWidth="9" defaultRowHeight="12"/>
  <cols>
    <col min="1" max="1" width="7.5703125" customWidth="1"/>
    <col min="2" max="2" width="24.5703125" customWidth="1"/>
    <col min="3" max="3" width="13.140625" customWidth="1"/>
    <col min="9" max="11" width="12.85546875"/>
  </cols>
  <sheetData>
    <row r="1" spans="1:3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33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33">
      <c r="A3" s="3"/>
      <c r="B3" s="4"/>
      <c r="C3" s="5"/>
      <c r="D3" s="6"/>
      <c r="E3" s="6"/>
      <c r="F3" s="6"/>
      <c r="G3" s="7"/>
    </row>
    <row r="4" spans="1:33" ht="14.25">
      <c r="A4" s="3"/>
      <c r="B4" s="4" t="s">
        <v>133</v>
      </c>
      <c r="C4" s="8" t="s">
        <v>13</v>
      </c>
      <c r="D4" s="9"/>
      <c r="E4" s="9"/>
      <c r="F4" s="9"/>
      <c r="G4" s="10"/>
    </row>
    <row r="6" spans="1:33" ht="33.75" customHeight="1">
      <c r="A6" s="322" t="s">
        <v>134</v>
      </c>
      <c r="B6" s="322" t="s">
        <v>61</v>
      </c>
      <c r="C6" s="320" t="s">
        <v>135</v>
      </c>
      <c r="D6" s="321"/>
      <c r="E6" s="310" t="s">
        <v>136</v>
      </c>
      <c r="F6" s="310"/>
      <c r="G6" s="310" t="s">
        <v>137</v>
      </c>
      <c r="H6" s="310"/>
      <c r="I6" s="310" t="s">
        <v>138</v>
      </c>
      <c r="J6" s="310"/>
      <c r="K6" s="310" t="s">
        <v>139</v>
      </c>
      <c r="L6" s="310"/>
    </row>
    <row r="7" spans="1:33" ht="27.75" customHeight="1">
      <c r="A7" s="323"/>
      <c r="B7" s="323"/>
      <c r="C7" s="175" t="s">
        <v>140</v>
      </c>
      <c r="D7" s="176" t="s">
        <v>141</v>
      </c>
      <c r="E7" s="30" t="s">
        <v>142</v>
      </c>
      <c r="F7" s="171" t="s">
        <v>143</v>
      </c>
      <c r="G7" s="30" t="s">
        <v>142</v>
      </c>
      <c r="H7" s="171" t="s">
        <v>143</v>
      </c>
      <c r="I7" s="30" t="s">
        <v>142</v>
      </c>
      <c r="J7" s="171" t="s">
        <v>143</v>
      </c>
      <c r="K7" s="30" t="s">
        <v>142</v>
      </c>
      <c r="L7" s="171" t="s">
        <v>143</v>
      </c>
    </row>
    <row r="8" spans="1:33" s="72" customFormat="1">
      <c r="A8" s="177"/>
      <c r="B8" s="310" t="s">
        <v>144</v>
      </c>
      <c r="C8" s="178" t="s">
        <v>145</v>
      </c>
      <c r="D8" s="177">
        <v>130</v>
      </c>
      <c r="E8" s="177">
        <v>1808</v>
      </c>
      <c r="F8" s="177">
        <v>281</v>
      </c>
      <c r="G8" s="177">
        <v>37960</v>
      </c>
      <c r="H8" s="177">
        <v>4440</v>
      </c>
      <c r="I8" s="177">
        <f t="shared" ref="I8:I10" si="0">G8/E8</f>
        <v>20.995575221238902</v>
      </c>
      <c r="J8" s="177">
        <f t="shared" ref="J8:J10" si="1">H8/F8</f>
        <v>15.800711743772199</v>
      </c>
      <c r="K8" s="177">
        <f t="shared" ref="K8:K10" si="2">G8/(365*D8)*100</f>
        <v>80</v>
      </c>
      <c r="L8" s="177">
        <f t="shared" ref="L8:L10" si="3">H8/(365*D8)*100</f>
        <v>9.3572181243414096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180"/>
    </row>
    <row r="9" spans="1:33" s="72" customFormat="1">
      <c r="A9" s="177"/>
      <c r="B9" s="310"/>
      <c r="C9" s="178" t="s">
        <v>146</v>
      </c>
      <c r="D9" s="177">
        <v>35</v>
      </c>
      <c r="E9" s="177">
        <v>487</v>
      </c>
      <c r="F9" s="177">
        <v>189</v>
      </c>
      <c r="G9" s="177">
        <v>10220</v>
      </c>
      <c r="H9" s="177">
        <v>3094</v>
      </c>
      <c r="I9" s="177">
        <f t="shared" si="0"/>
        <v>20.985626283367601</v>
      </c>
      <c r="J9" s="177">
        <f t="shared" si="1"/>
        <v>16.370370370370399</v>
      </c>
      <c r="K9" s="177">
        <f t="shared" si="2"/>
        <v>80</v>
      </c>
      <c r="L9" s="177">
        <f t="shared" si="3"/>
        <v>24.219178082191799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180"/>
    </row>
    <row r="10" spans="1:33" s="72" customFormat="1">
      <c r="A10" s="177"/>
      <c r="B10" s="310"/>
      <c r="C10" s="179" t="s">
        <v>37</v>
      </c>
      <c r="D10" s="177">
        <f t="shared" ref="D10:H10" si="4">SUM(D8:D9)</f>
        <v>165</v>
      </c>
      <c r="E10" s="177">
        <f t="shared" si="4"/>
        <v>2295</v>
      </c>
      <c r="F10" s="177">
        <v>456</v>
      </c>
      <c r="G10" s="177">
        <f t="shared" si="4"/>
        <v>48180</v>
      </c>
      <c r="H10" s="177">
        <f t="shared" si="4"/>
        <v>7534</v>
      </c>
      <c r="I10" s="177">
        <f t="shared" si="0"/>
        <v>20.993464052287599</v>
      </c>
      <c r="J10" s="177">
        <f t="shared" si="1"/>
        <v>16.521929824561401</v>
      </c>
      <c r="K10" s="177">
        <f t="shared" si="2"/>
        <v>80</v>
      </c>
      <c r="L10" s="177">
        <f t="shared" si="3"/>
        <v>12.5097550850976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180"/>
    </row>
    <row r="13" spans="1:33">
      <c r="H13">
        <f>H10/G10*100</f>
        <v>15.637193856371939</v>
      </c>
    </row>
  </sheetData>
  <mergeCells count="8">
    <mergeCell ref="A6:A7"/>
    <mergeCell ref="B6:B7"/>
    <mergeCell ref="B8:B10"/>
    <mergeCell ref="C6:D6"/>
    <mergeCell ref="E6:F6"/>
    <mergeCell ref="G6:H6"/>
    <mergeCell ref="I6:J6"/>
    <mergeCell ref="K6:L6"/>
  </mergeCells>
  <pageMargins left="0.23622047244094499" right="0.23622047244094499" top="0.35433070866141703" bottom="0.35433070866141703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F8" sqref="F8"/>
    </sheetView>
  </sheetViews>
  <sheetFormatPr defaultColWidth="9.140625" defaultRowHeight="12.75"/>
  <cols>
    <col min="1" max="1" width="8.140625" style="169" customWidth="1"/>
    <col min="2" max="2" width="24.140625" style="169" customWidth="1"/>
    <col min="3" max="3" width="10.140625" style="169" customWidth="1"/>
    <col min="4" max="7" width="9.7109375" style="169" customWidth="1"/>
    <col min="8" max="16384" width="9.140625" style="169"/>
  </cols>
  <sheetData>
    <row r="1" spans="1:7" s="168" customFormat="1">
      <c r="A1" s="3"/>
      <c r="B1" s="4" t="s">
        <v>21</v>
      </c>
      <c r="C1" s="5" t="s">
        <v>21</v>
      </c>
      <c r="D1" s="6"/>
      <c r="E1" s="6"/>
      <c r="F1" s="6"/>
      <c r="G1" s="7"/>
    </row>
    <row r="2" spans="1:7">
      <c r="A2" s="3"/>
      <c r="B2" s="4" t="s">
        <v>23</v>
      </c>
      <c r="C2" s="170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5.75" customHeight="1">
      <c r="A4" s="3"/>
      <c r="B4" s="4" t="s">
        <v>147</v>
      </c>
      <c r="C4" s="8" t="s">
        <v>14</v>
      </c>
      <c r="D4" s="9"/>
      <c r="E4" s="9"/>
      <c r="F4" s="9"/>
      <c r="G4" s="10"/>
    </row>
    <row r="6" spans="1:7" ht="34.5" customHeight="1">
      <c r="A6" s="324" t="s">
        <v>134</v>
      </c>
      <c r="B6" s="324" t="s">
        <v>61</v>
      </c>
      <c r="C6" s="324" t="s">
        <v>148</v>
      </c>
      <c r="D6" s="324" t="s">
        <v>149</v>
      </c>
      <c r="E6" s="324"/>
      <c r="F6" s="324" t="s">
        <v>150</v>
      </c>
      <c r="G6" s="324"/>
    </row>
    <row r="7" spans="1:7" ht="35.25" customHeight="1">
      <c r="A7" s="324"/>
      <c r="B7" s="324"/>
      <c r="C7" s="324"/>
      <c r="D7" s="30" t="s">
        <v>142</v>
      </c>
      <c r="E7" s="171" t="s">
        <v>143</v>
      </c>
      <c r="F7" s="30" t="s">
        <v>142</v>
      </c>
      <c r="G7" s="171" t="s">
        <v>143</v>
      </c>
    </row>
    <row r="8" spans="1:7" ht="24.95" customHeight="1">
      <c r="A8" s="28"/>
      <c r="B8" s="172" t="s">
        <v>118</v>
      </c>
      <c r="C8" s="28">
        <v>22</v>
      </c>
      <c r="D8" s="28">
        <v>480</v>
      </c>
      <c r="E8" s="28">
        <v>99</v>
      </c>
      <c r="F8" s="28">
        <v>4700</v>
      </c>
      <c r="G8" s="28">
        <v>1583</v>
      </c>
    </row>
    <row r="9" spans="1:7" ht="24.95" customHeight="1">
      <c r="A9" s="28"/>
      <c r="B9" s="172"/>
      <c r="C9" s="28"/>
      <c r="D9" s="28"/>
      <c r="E9" s="28"/>
      <c r="F9" s="173"/>
      <c r="G9" s="28"/>
    </row>
    <row r="10" spans="1:7" ht="24.95" customHeight="1">
      <c r="A10" s="174"/>
      <c r="B10" s="172"/>
      <c r="C10" s="28"/>
      <c r="D10" s="28"/>
      <c r="E10" s="28"/>
      <c r="F10" s="173"/>
      <c r="G10" s="28"/>
    </row>
    <row r="11" spans="1:7" ht="24.95" customHeight="1">
      <c r="A11" s="28"/>
      <c r="B11" s="172"/>
      <c r="C11" s="28"/>
      <c r="D11" s="28"/>
      <c r="E11" s="28"/>
      <c r="F11" s="173"/>
      <c r="G11" s="28"/>
    </row>
    <row r="12" spans="1:7" ht="24.95" customHeight="1">
      <c r="A12" s="28"/>
      <c r="B12" s="172"/>
      <c r="C12" s="28"/>
      <c r="D12" s="28"/>
      <c r="E12" s="28"/>
      <c r="F12" s="173"/>
      <c r="G12" s="28"/>
    </row>
    <row r="13" spans="1:7" ht="24.95" customHeight="1">
      <c r="A13" s="28"/>
      <c r="B13" s="172"/>
      <c r="C13" s="28"/>
      <c r="D13" s="28"/>
      <c r="E13" s="28"/>
      <c r="F13" s="173"/>
      <c r="G13" s="28"/>
    </row>
    <row r="14" spans="1:7" ht="24.95" customHeight="1">
      <c r="A14" s="28"/>
      <c r="B14" s="172"/>
      <c r="C14" s="28"/>
      <c r="D14" s="28"/>
      <c r="E14" s="28"/>
      <c r="F14" s="173"/>
      <c r="G14" s="28"/>
    </row>
    <row r="15" spans="1:7" ht="24.95" customHeight="1">
      <c r="A15" s="28"/>
      <c r="B15" s="172"/>
      <c r="C15" s="28"/>
      <c r="D15" s="28"/>
      <c r="E15" s="28"/>
      <c r="F15" s="173"/>
      <c r="G15" s="28"/>
    </row>
    <row r="16" spans="1:7" ht="24.95" customHeight="1">
      <c r="A16" s="28"/>
      <c r="B16" s="172"/>
      <c r="C16" s="28"/>
      <c r="D16" s="28"/>
      <c r="E16" s="28"/>
      <c r="F16" s="173"/>
      <c r="G16" s="28"/>
    </row>
    <row r="17" spans="1:7" ht="24.95" customHeight="1">
      <c r="A17" s="28"/>
      <c r="B17" s="172"/>
      <c r="C17" s="28"/>
      <c r="D17" s="28"/>
      <c r="E17" s="28"/>
      <c r="F17" s="173"/>
      <c r="G17" s="28"/>
    </row>
    <row r="18" spans="1:7" ht="24.95" customHeight="1">
      <c r="A18" s="325" t="s">
        <v>107</v>
      </c>
      <c r="B18" s="325"/>
      <c r="C18" s="41">
        <f>SUM(C8:C17)</f>
        <v>22</v>
      </c>
      <c r="D18" s="41">
        <f t="shared" ref="D18:G18" si="0">SUM(D8:D17)</f>
        <v>480</v>
      </c>
      <c r="E18" s="41">
        <f t="shared" si="0"/>
        <v>99</v>
      </c>
      <c r="F18" s="41">
        <f t="shared" si="0"/>
        <v>4700</v>
      </c>
      <c r="G18" s="41">
        <f t="shared" si="0"/>
        <v>1583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0"/>
  <sheetViews>
    <sheetView topLeftCell="B311" workbookViewId="0">
      <selection activeCell="H368" sqref="H368"/>
    </sheetView>
  </sheetViews>
  <sheetFormatPr defaultColWidth="9.140625" defaultRowHeight="12.75"/>
  <cols>
    <col min="1" max="1" width="18.85546875" style="13" customWidth="1"/>
    <col min="2" max="2" width="10.85546875" style="13" customWidth="1"/>
    <col min="3" max="3" width="9" style="102" customWidth="1"/>
    <col min="4" max="4" width="72.7109375" style="13" customWidth="1"/>
    <col min="5" max="5" width="11.5703125" style="13" customWidth="1"/>
    <col min="6" max="6" width="11.42578125" style="13" customWidth="1"/>
    <col min="7" max="7" width="12.140625" style="13" customWidth="1"/>
    <col min="8" max="8" width="11.7109375" style="13" customWidth="1"/>
    <col min="9" max="9" width="11.28515625" style="13" customWidth="1"/>
    <col min="10" max="10" width="12.140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21</v>
      </c>
      <c r="C1" s="91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1">
      <c r="A2" s="3"/>
      <c r="B2" s="4" t="s">
        <v>23</v>
      </c>
      <c r="C2" s="103">
        <f>Kadar.ode.!C2</f>
        <v>7248261</v>
      </c>
      <c r="D2" s="6"/>
      <c r="E2" s="6"/>
      <c r="F2" s="6"/>
      <c r="G2" s="7"/>
    </row>
    <row r="3" spans="1:11">
      <c r="A3" s="3"/>
      <c r="B3" s="4"/>
      <c r="C3" s="91"/>
      <c r="D3" s="6"/>
      <c r="E3" s="6"/>
      <c r="F3" s="6"/>
      <c r="G3" s="92"/>
    </row>
    <row r="4" spans="1:11" s="27" customFormat="1" ht="14.25">
      <c r="A4" s="3"/>
      <c r="B4" s="4" t="s">
        <v>151</v>
      </c>
      <c r="C4" s="8" t="s">
        <v>152</v>
      </c>
      <c r="D4" s="9"/>
      <c r="E4" s="9"/>
      <c r="F4" s="10"/>
    </row>
    <row r="5" spans="1:11">
      <c r="C5" s="104"/>
      <c r="D5" s="105"/>
      <c r="E5" s="92"/>
      <c r="F5" s="92"/>
      <c r="G5" s="92"/>
      <c r="H5" s="92"/>
      <c r="I5" s="92"/>
    </row>
    <row r="6" spans="1:11" ht="42.95" customHeight="1">
      <c r="A6" s="106" t="s">
        <v>153</v>
      </c>
      <c r="B6" s="28" t="s">
        <v>154</v>
      </c>
      <c r="C6" s="107" t="s">
        <v>155</v>
      </c>
      <c r="D6" s="21" t="s">
        <v>156</v>
      </c>
      <c r="E6" s="108" t="s">
        <v>157</v>
      </c>
      <c r="F6" s="109" t="s">
        <v>158</v>
      </c>
      <c r="G6" s="108" t="s">
        <v>159</v>
      </c>
      <c r="H6" s="109" t="s">
        <v>160</v>
      </c>
      <c r="I6" s="21" t="s">
        <v>161</v>
      </c>
      <c r="J6" s="20" t="s">
        <v>162</v>
      </c>
      <c r="K6" s="94" t="s">
        <v>163</v>
      </c>
    </row>
    <row r="7" spans="1:11">
      <c r="A7" s="110"/>
      <c r="C7" s="111"/>
      <c r="D7" s="101"/>
      <c r="E7" s="112"/>
      <c r="F7" s="112"/>
      <c r="G7" s="112"/>
      <c r="H7" s="112"/>
      <c r="I7" s="112"/>
      <c r="J7" s="112"/>
    </row>
    <row r="8" spans="1:11" ht="14.25">
      <c r="B8" s="113" t="s">
        <v>164</v>
      </c>
      <c r="C8" s="114"/>
      <c r="D8" s="113"/>
      <c r="E8" s="113"/>
      <c r="F8" s="113"/>
      <c r="G8" s="113"/>
      <c r="H8" s="113"/>
      <c r="I8" s="113"/>
      <c r="J8" s="113"/>
    </row>
    <row r="9" spans="1:11">
      <c r="B9" s="61" t="s">
        <v>165</v>
      </c>
      <c r="C9" s="115"/>
      <c r="E9" s="94">
        <f t="shared" ref="E9:H9" si="0">SUM(E10:E14)</f>
        <v>4760</v>
      </c>
      <c r="F9" s="94">
        <f t="shared" si="0"/>
        <v>1895</v>
      </c>
      <c r="G9" s="94">
        <f t="shared" si="0"/>
        <v>310</v>
      </c>
      <c r="H9" s="94">
        <f t="shared" si="0"/>
        <v>104</v>
      </c>
      <c r="I9" s="94">
        <f>SUM(E9,G9)</f>
        <v>5070</v>
      </c>
      <c r="J9" s="94">
        <f>SUM(H9,F9)</f>
        <v>1999</v>
      </c>
    </row>
    <row r="10" spans="1:11" ht="18.75" customHeight="1">
      <c r="A10" s="326" t="s">
        <v>166</v>
      </c>
      <c r="C10" s="116" t="s">
        <v>167</v>
      </c>
      <c r="D10" s="303" t="s">
        <v>168</v>
      </c>
      <c r="E10" s="117">
        <v>1400</v>
      </c>
      <c r="F10" s="117">
        <v>676</v>
      </c>
      <c r="G10" s="117">
        <v>250</v>
      </c>
      <c r="H10" s="117">
        <v>85</v>
      </c>
      <c r="I10" s="28">
        <f t="shared" ref="I10:I14" si="1">SUM(E10,G10)</f>
        <v>1650</v>
      </c>
      <c r="J10" s="117">
        <f t="shared" ref="J10:J14" si="2">SUM(F10,H10)</f>
        <v>761</v>
      </c>
    </row>
    <row r="11" spans="1:11" ht="20.25" customHeight="1">
      <c r="A11" s="326"/>
      <c r="C11" s="116" t="s">
        <v>169</v>
      </c>
      <c r="D11" s="303" t="s">
        <v>170</v>
      </c>
      <c r="E11" s="117">
        <v>2600</v>
      </c>
      <c r="F11" s="117">
        <v>1028</v>
      </c>
      <c r="G11" s="117"/>
      <c r="H11" s="117"/>
      <c r="I11" s="28">
        <f t="shared" si="1"/>
        <v>2600</v>
      </c>
      <c r="J11" s="117">
        <f t="shared" si="2"/>
        <v>1028</v>
      </c>
    </row>
    <row r="12" spans="1:11">
      <c r="A12" s="327" t="s">
        <v>171</v>
      </c>
      <c r="C12" s="116" t="s">
        <v>167</v>
      </c>
      <c r="D12" s="303" t="s">
        <v>168</v>
      </c>
      <c r="E12" s="117">
        <v>260</v>
      </c>
      <c r="F12" s="117">
        <v>98</v>
      </c>
      <c r="G12" s="117">
        <v>50</v>
      </c>
      <c r="H12" s="117">
        <v>19</v>
      </c>
      <c r="I12" s="28">
        <f t="shared" si="1"/>
        <v>310</v>
      </c>
      <c r="J12" s="117">
        <f t="shared" si="2"/>
        <v>117</v>
      </c>
    </row>
    <row r="13" spans="1:11">
      <c r="A13" s="327"/>
      <c r="C13" s="116" t="s">
        <v>169</v>
      </c>
      <c r="D13" s="303" t="s">
        <v>170</v>
      </c>
      <c r="E13" s="117">
        <v>500</v>
      </c>
      <c r="F13" s="117">
        <v>93</v>
      </c>
      <c r="G13" s="117"/>
      <c r="H13" s="117"/>
      <c r="I13" s="28">
        <f t="shared" si="1"/>
        <v>500</v>
      </c>
      <c r="J13" s="117">
        <f t="shared" si="2"/>
        <v>93</v>
      </c>
    </row>
    <row r="14" spans="1:11">
      <c r="A14" s="95"/>
      <c r="C14" s="116" t="s">
        <v>172</v>
      </c>
      <c r="D14" s="118" t="s">
        <v>173</v>
      </c>
      <c r="E14" s="28"/>
      <c r="F14" s="28"/>
      <c r="G14" s="28">
        <v>10</v>
      </c>
      <c r="H14" s="28"/>
      <c r="I14" s="28">
        <f t="shared" si="1"/>
        <v>10</v>
      </c>
      <c r="J14" s="28">
        <f t="shared" si="2"/>
        <v>0</v>
      </c>
    </row>
    <row r="16" spans="1:11" ht="14.25">
      <c r="B16" s="113" t="s">
        <v>152</v>
      </c>
      <c r="C16" s="114"/>
      <c r="D16" s="113"/>
      <c r="E16" s="113"/>
      <c r="F16" s="113"/>
      <c r="G16" s="113"/>
      <c r="H16" s="113"/>
      <c r="I16" s="113"/>
      <c r="J16" s="113"/>
    </row>
    <row r="17" spans="1:11">
      <c r="B17" s="61" t="s">
        <v>174</v>
      </c>
      <c r="E17" s="21">
        <f>SUM(E54:E95,E116:E158)</f>
        <v>485323</v>
      </c>
      <c r="F17" s="21">
        <f>SUM(F19:F51,F54:F95,F116:F158)</f>
        <v>161401</v>
      </c>
      <c r="G17" s="21">
        <f>SUM(G19:G35,G37:G51,G54:G95,G98:G103,G106:G113,G116:G158)</f>
        <v>143838</v>
      </c>
      <c r="H17" s="21">
        <f>SUM(H19:H51,H54:H95,H98:H103,H106:H113,H116:H158)</f>
        <v>60780</v>
      </c>
      <c r="I17" s="21">
        <f>SUM(E17,G17)</f>
        <v>629161</v>
      </c>
      <c r="J17" s="21">
        <f>SUM(F17,H17)</f>
        <v>222181</v>
      </c>
    </row>
    <row r="18" spans="1:11" ht="14.25">
      <c r="B18" s="119" t="s">
        <v>175</v>
      </c>
      <c r="C18" s="120"/>
      <c r="D18" s="94" t="s">
        <v>176</v>
      </c>
      <c r="E18" s="121"/>
      <c r="F18" s="121"/>
      <c r="G18" s="28"/>
      <c r="H18" s="28"/>
      <c r="I18" s="28"/>
      <c r="J18" s="28"/>
      <c r="K18" s="127" t="s">
        <v>177</v>
      </c>
    </row>
    <row r="19" spans="1:11">
      <c r="A19" s="328" t="s">
        <v>178</v>
      </c>
      <c r="C19" s="116" t="s">
        <v>179</v>
      </c>
      <c r="D19" s="121" t="s">
        <v>180</v>
      </c>
      <c r="E19" s="28"/>
      <c r="F19" s="28"/>
      <c r="G19" s="28">
        <v>762</v>
      </c>
      <c r="H19" s="28">
        <v>8</v>
      </c>
      <c r="I19" s="28">
        <f>SUM(E19,G19)</f>
        <v>762</v>
      </c>
      <c r="J19" s="28">
        <f>SUM(F19,H19)</f>
        <v>8</v>
      </c>
    </row>
    <row r="20" spans="1:11" ht="15" customHeight="1">
      <c r="A20" s="328"/>
      <c r="C20" s="116" t="s">
        <v>181</v>
      </c>
      <c r="D20" s="121" t="s">
        <v>182</v>
      </c>
      <c r="E20" s="21"/>
      <c r="F20" s="21"/>
      <c r="G20" s="28">
        <v>4</v>
      </c>
      <c r="H20" s="28"/>
      <c r="I20" s="28">
        <f t="shared" ref="I20:I37" si="3">SUM(E20,G20)</f>
        <v>4</v>
      </c>
      <c r="J20" s="28">
        <f t="shared" ref="J20:J37" si="4">SUM(F20,H20)</f>
        <v>0</v>
      </c>
    </row>
    <row r="21" spans="1:11">
      <c r="C21" s="116" t="s">
        <v>183</v>
      </c>
      <c r="D21" s="121" t="s">
        <v>184</v>
      </c>
      <c r="E21" s="21"/>
      <c r="F21" s="21"/>
      <c r="G21" s="28">
        <v>2</v>
      </c>
      <c r="H21" s="28">
        <v>1</v>
      </c>
      <c r="I21" s="28">
        <f t="shared" si="3"/>
        <v>2</v>
      </c>
      <c r="J21" s="28">
        <f t="shared" si="4"/>
        <v>1</v>
      </c>
    </row>
    <row r="22" spans="1:11">
      <c r="C22" s="116" t="s">
        <v>185</v>
      </c>
      <c r="D22" s="121" t="s">
        <v>186</v>
      </c>
      <c r="E22" s="21"/>
      <c r="F22" s="21"/>
      <c r="G22" s="28">
        <v>200</v>
      </c>
      <c r="H22" s="28">
        <v>3</v>
      </c>
      <c r="I22" s="28">
        <f t="shared" si="3"/>
        <v>200</v>
      </c>
      <c r="J22" s="28">
        <f t="shared" si="4"/>
        <v>3</v>
      </c>
    </row>
    <row r="23" spans="1:11">
      <c r="C23" s="116" t="s">
        <v>187</v>
      </c>
      <c r="D23" s="121" t="s">
        <v>188</v>
      </c>
      <c r="E23" s="21"/>
      <c r="F23" s="21"/>
      <c r="G23" s="28">
        <v>200</v>
      </c>
      <c r="H23" s="28">
        <v>3</v>
      </c>
      <c r="I23" s="28">
        <f t="shared" si="3"/>
        <v>200</v>
      </c>
      <c r="J23" s="28">
        <f t="shared" si="4"/>
        <v>3</v>
      </c>
    </row>
    <row r="24" spans="1:11" ht="25.5">
      <c r="C24" s="116" t="s">
        <v>189</v>
      </c>
      <c r="D24" s="121" t="s">
        <v>190</v>
      </c>
      <c r="E24" s="21"/>
      <c r="F24" s="21"/>
      <c r="G24" s="28">
        <v>1000</v>
      </c>
      <c r="H24" s="28">
        <v>443</v>
      </c>
      <c r="I24" s="28">
        <f t="shared" si="3"/>
        <v>1000</v>
      </c>
      <c r="J24" s="28">
        <f t="shared" si="4"/>
        <v>443</v>
      </c>
    </row>
    <row r="25" spans="1:11">
      <c r="C25" s="116" t="s">
        <v>191</v>
      </c>
      <c r="D25" s="121" t="s">
        <v>192</v>
      </c>
      <c r="E25" s="21"/>
      <c r="F25" s="21"/>
      <c r="G25" s="28">
        <v>2</v>
      </c>
      <c r="H25" s="28"/>
      <c r="I25" s="28">
        <f t="shared" si="3"/>
        <v>2</v>
      </c>
      <c r="J25" s="28">
        <f t="shared" si="4"/>
        <v>0</v>
      </c>
    </row>
    <row r="26" spans="1:11">
      <c r="C26" s="116" t="s">
        <v>193</v>
      </c>
      <c r="D26" s="121" t="s">
        <v>194</v>
      </c>
      <c r="E26" s="21"/>
      <c r="F26" s="21"/>
      <c r="G26" s="28">
        <v>1990</v>
      </c>
      <c r="H26" s="28">
        <v>706</v>
      </c>
      <c r="I26" s="28">
        <f t="shared" si="3"/>
        <v>1990</v>
      </c>
      <c r="J26" s="28">
        <f t="shared" si="4"/>
        <v>706</v>
      </c>
    </row>
    <row r="27" spans="1:11">
      <c r="C27" s="116" t="s">
        <v>195</v>
      </c>
      <c r="D27" s="121" t="s">
        <v>196</v>
      </c>
      <c r="E27" s="21"/>
      <c r="F27" s="21"/>
      <c r="G27" s="28">
        <v>30</v>
      </c>
      <c r="H27" s="28">
        <v>16</v>
      </c>
      <c r="I27" s="28">
        <f t="shared" si="3"/>
        <v>30</v>
      </c>
      <c r="J27" s="28">
        <f t="shared" si="4"/>
        <v>16</v>
      </c>
    </row>
    <row r="28" spans="1:11">
      <c r="C28" s="116" t="s">
        <v>197</v>
      </c>
      <c r="D28" s="121" t="s">
        <v>198</v>
      </c>
      <c r="E28" s="21"/>
      <c r="F28" s="21"/>
      <c r="G28" s="28">
        <v>15</v>
      </c>
      <c r="H28" s="28"/>
      <c r="I28" s="28">
        <f t="shared" si="3"/>
        <v>15</v>
      </c>
      <c r="J28" s="28">
        <f t="shared" si="4"/>
        <v>0</v>
      </c>
    </row>
    <row r="29" spans="1:11">
      <c r="C29" s="122" t="s">
        <v>199</v>
      </c>
      <c r="D29" s="123" t="s">
        <v>200</v>
      </c>
      <c r="E29" s="21"/>
      <c r="F29" s="21"/>
      <c r="G29" s="28">
        <v>1000</v>
      </c>
      <c r="H29" s="28">
        <v>356</v>
      </c>
      <c r="I29" s="28">
        <f t="shared" si="3"/>
        <v>1000</v>
      </c>
      <c r="J29" s="28">
        <f t="shared" si="4"/>
        <v>356</v>
      </c>
    </row>
    <row r="30" spans="1:11">
      <c r="C30" s="122" t="s">
        <v>201</v>
      </c>
      <c r="D30" s="123" t="s">
        <v>202</v>
      </c>
      <c r="E30" s="21"/>
      <c r="F30" s="21"/>
      <c r="G30" s="28">
        <v>5</v>
      </c>
      <c r="H30" s="28"/>
      <c r="I30" s="28">
        <f t="shared" si="3"/>
        <v>5</v>
      </c>
      <c r="J30" s="28">
        <f t="shared" si="4"/>
        <v>0</v>
      </c>
    </row>
    <row r="31" spans="1:11">
      <c r="C31" s="116" t="s">
        <v>203</v>
      </c>
      <c r="D31" s="121" t="s">
        <v>204</v>
      </c>
      <c r="E31" s="21"/>
      <c r="F31" s="21"/>
      <c r="G31" s="28">
        <v>5</v>
      </c>
      <c r="H31" s="28"/>
      <c r="I31" s="28">
        <f t="shared" si="3"/>
        <v>5</v>
      </c>
      <c r="J31" s="28">
        <f t="shared" si="4"/>
        <v>0</v>
      </c>
    </row>
    <row r="32" spans="1:11">
      <c r="C32" s="116" t="s">
        <v>205</v>
      </c>
      <c r="D32" s="121" t="s">
        <v>206</v>
      </c>
      <c r="E32" s="21"/>
      <c r="F32" s="21"/>
      <c r="G32" s="28">
        <v>5</v>
      </c>
      <c r="H32" s="28"/>
      <c r="I32" s="28">
        <f t="shared" si="3"/>
        <v>5</v>
      </c>
      <c r="J32" s="28">
        <f t="shared" si="4"/>
        <v>0</v>
      </c>
    </row>
    <row r="33" spans="3:10">
      <c r="C33" s="116" t="s">
        <v>207</v>
      </c>
      <c r="D33" s="121" t="s">
        <v>208</v>
      </c>
      <c r="E33" s="121"/>
      <c r="F33" s="121"/>
      <c r="G33" s="28">
        <v>30</v>
      </c>
      <c r="H33" s="28"/>
      <c r="I33" s="28">
        <f t="shared" si="3"/>
        <v>30</v>
      </c>
      <c r="J33" s="28">
        <f t="shared" si="4"/>
        <v>0</v>
      </c>
    </row>
    <row r="34" spans="3:10">
      <c r="C34" s="116" t="s">
        <v>209</v>
      </c>
      <c r="D34" s="121" t="s">
        <v>210</v>
      </c>
      <c r="E34" s="21"/>
      <c r="F34" s="121"/>
      <c r="G34" s="28">
        <v>2</v>
      </c>
      <c r="H34" s="28"/>
      <c r="I34" s="28">
        <f t="shared" si="3"/>
        <v>2</v>
      </c>
      <c r="J34" s="28">
        <f t="shared" si="4"/>
        <v>0</v>
      </c>
    </row>
    <row r="35" spans="3:10">
      <c r="C35" s="116" t="s">
        <v>211</v>
      </c>
      <c r="D35" s="121" t="s">
        <v>212</v>
      </c>
      <c r="E35" s="21"/>
      <c r="F35" s="21"/>
      <c r="G35" s="28">
        <v>3</v>
      </c>
      <c r="H35" s="28"/>
      <c r="I35" s="28">
        <f t="shared" si="3"/>
        <v>3</v>
      </c>
      <c r="J35" s="28">
        <f t="shared" si="4"/>
        <v>0</v>
      </c>
    </row>
    <row r="36" spans="3:10" ht="14.25">
      <c r="C36" s="124"/>
      <c r="D36" s="21" t="s">
        <v>213</v>
      </c>
      <c r="E36" s="121"/>
      <c r="F36" s="121"/>
      <c r="G36" s="28"/>
      <c r="H36" s="28"/>
      <c r="I36" s="28">
        <f t="shared" si="3"/>
        <v>0</v>
      </c>
      <c r="J36" s="28">
        <f t="shared" si="4"/>
        <v>0</v>
      </c>
    </row>
    <row r="37" spans="3:10">
      <c r="C37" s="116" t="s">
        <v>214</v>
      </c>
      <c r="D37" s="121" t="s">
        <v>215</v>
      </c>
      <c r="E37" s="21"/>
      <c r="F37" s="21"/>
      <c r="G37" s="28">
        <v>40</v>
      </c>
      <c r="H37" s="28">
        <v>3</v>
      </c>
      <c r="I37" s="28">
        <f t="shared" si="3"/>
        <v>40</v>
      </c>
      <c r="J37" s="28">
        <f t="shared" si="4"/>
        <v>3</v>
      </c>
    </row>
    <row r="38" spans="3:10">
      <c r="C38" s="116" t="s">
        <v>216</v>
      </c>
      <c r="D38" s="121" t="s">
        <v>217</v>
      </c>
      <c r="E38" s="21"/>
      <c r="F38" s="21"/>
      <c r="G38" s="28">
        <v>16</v>
      </c>
      <c r="H38" s="28">
        <v>2</v>
      </c>
      <c r="I38" s="28">
        <f t="shared" ref="I38:I51" si="5">SUM(E38,G38)</f>
        <v>16</v>
      </c>
      <c r="J38" s="28">
        <f t="shared" ref="J38:J51" si="6">SUM(F38,H38)</f>
        <v>2</v>
      </c>
    </row>
    <row r="39" spans="3:10">
      <c r="C39" s="116" t="s">
        <v>218</v>
      </c>
      <c r="D39" s="121" t="s">
        <v>219</v>
      </c>
      <c r="E39" s="21"/>
      <c r="F39" s="21"/>
      <c r="G39" s="28">
        <v>94</v>
      </c>
      <c r="H39" s="28">
        <v>1906</v>
      </c>
      <c r="I39" s="28">
        <f t="shared" si="5"/>
        <v>94</v>
      </c>
      <c r="J39" s="28">
        <f t="shared" si="6"/>
        <v>1906</v>
      </c>
    </row>
    <row r="40" spans="3:10">
      <c r="C40" s="116" t="s">
        <v>220</v>
      </c>
      <c r="D40" s="121" t="s">
        <v>221</v>
      </c>
      <c r="E40" s="21"/>
      <c r="F40" s="21"/>
      <c r="G40" s="28">
        <v>5</v>
      </c>
      <c r="H40" s="28">
        <v>892</v>
      </c>
      <c r="I40" s="28">
        <f t="shared" si="5"/>
        <v>5</v>
      </c>
      <c r="J40" s="28">
        <f t="shared" si="6"/>
        <v>892</v>
      </c>
    </row>
    <row r="41" spans="3:10">
      <c r="C41" s="125" t="s">
        <v>222</v>
      </c>
      <c r="D41" s="121" t="s">
        <v>223</v>
      </c>
      <c r="E41" s="21"/>
      <c r="F41" s="21"/>
      <c r="G41" s="28">
        <v>130</v>
      </c>
      <c r="H41" s="28">
        <v>15</v>
      </c>
      <c r="I41" s="28">
        <f t="shared" si="5"/>
        <v>130</v>
      </c>
      <c r="J41" s="28">
        <f t="shared" si="6"/>
        <v>15</v>
      </c>
    </row>
    <row r="42" spans="3:10" ht="25.5">
      <c r="C42" s="125" t="s">
        <v>224</v>
      </c>
      <c r="D42" s="121" t="s">
        <v>225</v>
      </c>
      <c r="E42" s="21"/>
      <c r="F42" s="21"/>
      <c r="G42" s="28">
        <v>82</v>
      </c>
      <c r="H42" s="28">
        <v>72</v>
      </c>
      <c r="I42" s="28">
        <f t="shared" si="5"/>
        <v>82</v>
      </c>
      <c r="J42" s="28">
        <f t="shared" si="6"/>
        <v>72</v>
      </c>
    </row>
    <row r="43" spans="3:10">
      <c r="C43" s="125" t="s">
        <v>226</v>
      </c>
      <c r="D43" s="121" t="s">
        <v>227</v>
      </c>
      <c r="E43" s="21"/>
      <c r="F43" s="21"/>
      <c r="G43" s="28">
        <v>500</v>
      </c>
      <c r="H43" s="28">
        <v>115</v>
      </c>
      <c r="I43" s="28">
        <f t="shared" si="5"/>
        <v>500</v>
      </c>
      <c r="J43" s="28">
        <f t="shared" si="6"/>
        <v>115</v>
      </c>
    </row>
    <row r="44" spans="3:10">
      <c r="C44" s="125" t="s">
        <v>228</v>
      </c>
      <c r="D44" s="121" t="s">
        <v>229</v>
      </c>
      <c r="E44" s="21"/>
      <c r="F44" s="21"/>
      <c r="G44" s="28">
        <v>550</v>
      </c>
      <c r="H44" s="28">
        <v>1008</v>
      </c>
      <c r="I44" s="28">
        <f t="shared" si="5"/>
        <v>550</v>
      </c>
      <c r="J44" s="28">
        <f t="shared" si="6"/>
        <v>1008</v>
      </c>
    </row>
    <row r="45" spans="3:10">
      <c r="C45" s="125" t="s">
        <v>230</v>
      </c>
      <c r="D45" s="121" t="s">
        <v>231</v>
      </c>
      <c r="E45" s="21"/>
      <c r="F45" s="21"/>
      <c r="G45" s="28">
        <v>90</v>
      </c>
      <c r="H45" s="28"/>
      <c r="I45" s="28">
        <f t="shared" si="5"/>
        <v>90</v>
      </c>
      <c r="J45" s="28">
        <f t="shared" si="6"/>
        <v>0</v>
      </c>
    </row>
    <row r="46" spans="3:10">
      <c r="C46" s="125" t="s">
        <v>232</v>
      </c>
      <c r="D46" s="121" t="s">
        <v>233</v>
      </c>
      <c r="E46" s="21"/>
      <c r="F46" s="21"/>
      <c r="G46" s="28">
        <v>300</v>
      </c>
      <c r="H46" s="28">
        <v>23</v>
      </c>
      <c r="I46" s="28">
        <f t="shared" si="5"/>
        <v>300</v>
      </c>
      <c r="J46" s="28">
        <f t="shared" si="6"/>
        <v>23</v>
      </c>
    </row>
    <row r="47" spans="3:10">
      <c r="C47" s="125" t="s">
        <v>234</v>
      </c>
      <c r="D47" s="121" t="s">
        <v>235</v>
      </c>
      <c r="E47" s="21"/>
      <c r="F47" s="21"/>
      <c r="G47" s="21">
        <v>830</v>
      </c>
      <c r="H47" s="21">
        <v>1150</v>
      </c>
      <c r="I47" s="28">
        <f t="shared" si="5"/>
        <v>830</v>
      </c>
      <c r="J47" s="28">
        <f t="shared" si="6"/>
        <v>1150</v>
      </c>
    </row>
    <row r="48" spans="3:10" ht="25.5">
      <c r="C48" s="125" t="s">
        <v>236</v>
      </c>
      <c r="D48" s="121" t="s">
        <v>237</v>
      </c>
      <c r="E48" s="21"/>
      <c r="F48" s="21"/>
      <c r="G48" s="21">
        <v>3200</v>
      </c>
      <c r="H48" s="21">
        <v>1099</v>
      </c>
      <c r="I48" s="28">
        <f t="shared" si="5"/>
        <v>3200</v>
      </c>
      <c r="J48" s="28">
        <f t="shared" si="6"/>
        <v>1099</v>
      </c>
    </row>
    <row r="49" spans="1:10">
      <c r="C49" s="125" t="s">
        <v>238</v>
      </c>
      <c r="D49" s="121" t="s">
        <v>239</v>
      </c>
      <c r="E49" s="28"/>
      <c r="F49" s="28"/>
      <c r="G49" s="28">
        <v>406</v>
      </c>
      <c r="H49" s="28">
        <v>605</v>
      </c>
      <c r="I49" s="28">
        <f t="shared" si="5"/>
        <v>406</v>
      </c>
      <c r="J49" s="28">
        <f t="shared" si="6"/>
        <v>605</v>
      </c>
    </row>
    <row r="50" spans="1:10" ht="25.5">
      <c r="C50" s="125" t="s">
        <v>240</v>
      </c>
      <c r="D50" s="121" t="s">
        <v>241</v>
      </c>
      <c r="E50" s="126"/>
      <c r="F50" s="126"/>
      <c r="G50" s="28">
        <v>74</v>
      </c>
      <c r="H50" s="28">
        <v>90</v>
      </c>
      <c r="I50" s="28">
        <f t="shared" si="5"/>
        <v>74</v>
      </c>
      <c r="J50" s="28">
        <f t="shared" si="6"/>
        <v>90</v>
      </c>
    </row>
    <row r="51" spans="1:10" ht="25.5">
      <c r="C51" s="125" t="s">
        <v>242</v>
      </c>
      <c r="D51" s="121" t="s">
        <v>243</v>
      </c>
      <c r="E51" s="126"/>
      <c r="F51" s="126"/>
      <c r="G51" s="28">
        <v>18000</v>
      </c>
      <c r="H51" s="28">
        <v>5654</v>
      </c>
      <c r="I51" s="28">
        <f t="shared" si="5"/>
        <v>18000</v>
      </c>
      <c r="J51" s="28">
        <f t="shared" si="6"/>
        <v>5654</v>
      </c>
    </row>
    <row r="52" spans="1:10">
      <c r="C52" s="125"/>
      <c r="D52" s="121"/>
      <c r="E52" s="28"/>
      <c r="F52" s="28"/>
      <c r="G52" s="28"/>
      <c r="H52" s="28"/>
      <c r="I52" s="28"/>
      <c r="J52" s="28"/>
    </row>
    <row r="53" spans="1:10" ht="12.75" customHeight="1">
      <c r="A53" s="326" t="s">
        <v>244</v>
      </c>
      <c r="C53" s="125"/>
      <c r="D53" s="94"/>
      <c r="E53" s="28"/>
      <c r="F53" s="28"/>
      <c r="G53" s="28"/>
      <c r="H53" s="28"/>
      <c r="I53" s="28"/>
      <c r="J53" s="28"/>
    </row>
    <row r="54" spans="1:10" ht="20.100000000000001" customHeight="1">
      <c r="A54" s="326"/>
      <c r="C54" s="125">
        <v>600011</v>
      </c>
      <c r="D54" s="121" t="s">
        <v>245</v>
      </c>
      <c r="E54" s="28">
        <v>2680</v>
      </c>
      <c r="F54" s="28">
        <v>740</v>
      </c>
      <c r="G54" s="28">
        <v>100</v>
      </c>
      <c r="H54" s="28">
        <v>12</v>
      </c>
      <c r="I54" s="28">
        <f>SUM(E54,G54)</f>
        <v>2780</v>
      </c>
      <c r="J54" s="28">
        <f>SUM(F54,H54)</f>
        <v>752</v>
      </c>
    </row>
    <row r="55" spans="1:10">
      <c r="C55" s="125">
        <v>600012</v>
      </c>
      <c r="D55" s="121" t="s">
        <v>246</v>
      </c>
      <c r="E55" s="28">
        <v>19300</v>
      </c>
      <c r="F55" s="28">
        <v>7496</v>
      </c>
      <c r="G55" s="28">
        <v>860</v>
      </c>
      <c r="H55" s="28">
        <v>786</v>
      </c>
      <c r="I55" s="28">
        <f t="shared" ref="I55:I95" si="7">SUM(E55,G55)</f>
        <v>20160</v>
      </c>
      <c r="J55" s="28">
        <f t="shared" ref="J55:J95" si="8">SUM(F55,H55)</f>
        <v>8282</v>
      </c>
    </row>
    <row r="56" spans="1:10">
      <c r="C56" s="125">
        <v>600015</v>
      </c>
      <c r="D56" s="121" t="s">
        <v>247</v>
      </c>
      <c r="E56" s="28">
        <v>15000</v>
      </c>
      <c r="F56" s="28">
        <v>3946</v>
      </c>
      <c r="G56" s="28">
        <v>130</v>
      </c>
      <c r="H56" s="28">
        <v>133</v>
      </c>
      <c r="I56" s="28">
        <f t="shared" si="7"/>
        <v>15130</v>
      </c>
      <c r="J56" s="28">
        <f t="shared" si="8"/>
        <v>4079</v>
      </c>
    </row>
    <row r="57" spans="1:10">
      <c r="C57" s="125">
        <v>600016</v>
      </c>
      <c r="D57" s="121" t="s">
        <v>248</v>
      </c>
      <c r="E57" s="28">
        <v>11580</v>
      </c>
      <c r="F57" s="28">
        <v>1698</v>
      </c>
      <c r="G57" s="28">
        <v>120</v>
      </c>
      <c r="H57" s="28">
        <v>29</v>
      </c>
      <c r="I57" s="28">
        <f t="shared" si="7"/>
        <v>11700</v>
      </c>
      <c r="J57" s="28">
        <f t="shared" si="8"/>
        <v>1727</v>
      </c>
    </row>
    <row r="58" spans="1:10">
      <c r="C58" s="125">
        <v>600018</v>
      </c>
      <c r="D58" s="121" t="s">
        <v>249</v>
      </c>
      <c r="E58" s="28">
        <v>1000</v>
      </c>
      <c r="F58" s="28"/>
      <c r="G58" s="28"/>
      <c r="H58" s="28"/>
      <c r="I58" s="28">
        <f t="shared" si="7"/>
        <v>1000</v>
      </c>
      <c r="J58" s="28">
        <f t="shared" si="8"/>
        <v>0</v>
      </c>
    </row>
    <row r="59" spans="1:10">
      <c r="C59" s="125">
        <v>600022</v>
      </c>
      <c r="D59" s="121" t="s">
        <v>250</v>
      </c>
      <c r="E59" s="28">
        <v>7040</v>
      </c>
      <c r="F59" s="28">
        <v>195</v>
      </c>
      <c r="G59" s="28"/>
      <c r="H59" s="28"/>
      <c r="I59" s="28">
        <f t="shared" si="7"/>
        <v>7040</v>
      </c>
      <c r="J59" s="28">
        <f t="shared" si="8"/>
        <v>195</v>
      </c>
    </row>
    <row r="60" spans="1:10">
      <c r="C60" s="125">
        <v>600023</v>
      </c>
      <c r="D60" s="121" t="s">
        <v>251</v>
      </c>
      <c r="E60" s="28">
        <v>23070</v>
      </c>
      <c r="F60" s="28">
        <v>5068</v>
      </c>
      <c r="G60" s="28">
        <v>1700</v>
      </c>
      <c r="H60" s="28">
        <v>757</v>
      </c>
      <c r="I60" s="28">
        <f t="shared" si="7"/>
        <v>24770</v>
      </c>
      <c r="J60" s="28">
        <f t="shared" si="8"/>
        <v>5825</v>
      </c>
    </row>
    <row r="61" spans="1:10">
      <c r="C61" s="125">
        <v>600051</v>
      </c>
      <c r="D61" s="121" t="s">
        <v>252</v>
      </c>
      <c r="E61" s="28">
        <v>4420</v>
      </c>
      <c r="F61" s="28">
        <v>719</v>
      </c>
      <c r="G61" s="28">
        <v>100</v>
      </c>
      <c r="H61" s="28">
        <v>194</v>
      </c>
      <c r="I61" s="28">
        <f t="shared" si="7"/>
        <v>4520</v>
      </c>
      <c r="J61" s="28">
        <f t="shared" si="8"/>
        <v>913</v>
      </c>
    </row>
    <row r="62" spans="1:10">
      <c r="C62" s="125">
        <v>600055</v>
      </c>
      <c r="D62" s="121" t="s">
        <v>253</v>
      </c>
      <c r="E62" s="28">
        <v>2220</v>
      </c>
      <c r="F62" s="28">
        <v>639</v>
      </c>
      <c r="G62" s="28"/>
      <c r="H62" s="28"/>
      <c r="I62" s="28">
        <f t="shared" si="7"/>
        <v>2220</v>
      </c>
      <c r="J62" s="28">
        <f t="shared" si="8"/>
        <v>639</v>
      </c>
    </row>
    <row r="63" spans="1:10">
      <c r="C63" s="125">
        <v>600071</v>
      </c>
      <c r="D63" s="121" t="s">
        <v>254</v>
      </c>
      <c r="E63" s="28">
        <v>3400</v>
      </c>
      <c r="F63" s="28"/>
      <c r="G63" s="28">
        <v>200</v>
      </c>
      <c r="H63" s="28"/>
      <c r="I63" s="28">
        <f t="shared" si="7"/>
        <v>3600</v>
      </c>
      <c r="J63" s="28">
        <f t="shared" si="8"/>
        <v>0</v>
      </c>
    </row>
    <row r="64" spans="1:10">
      <c r="C64" s="125">
        <v>600081</v>
      </c>
      <c r="D64" s="121" t="s">
        <v>255</v>
      </c>
      <c r="E64" s="28">
        <v>1800</v>
      </c>
      <c r="F64" s="28">
        <v>1220</v>
      </c>
      <c r="G64" s="28"/>
      <c r="H64" s="28"/>
      <c r="I64" s="28">
        <f t="shared" si="7"/>
        <v>1800</v>
      </c>
      <c r="J64" s="28">
        <f t="shared" si="8"/>
        <v>1220</v>
      </c>
    </row>
    <row r="65" spans="3:10">
      <c r="C65" s="125">
        <v>600101</v>
      </c>
      <c r="D65" s="121" t="s">
        <v>256</v>
      </c>
      <c r="E65" s="28">
        <v>8480</v>
      </c>
      <c r="F65" s="28">
        <v>2904</v>
      </c>
      <c r="G65" s="28"/>
      <c r="H65" s="28"/>
      <c r="I65" s="28">
        <f t="shared" si="7"/>
        <v>8480</v>
      </c>
      <c r="J65" s="28">
        <f t="shared" si="8"/>
        <v>2904</v>
      </c>
    </row>
    <row r="66" spans="3:10">
      <c r="C66" s="125">
        <v>600103</v>
      </c>
      <c r="D66" s="121" t="s">
        <v>257</v>
      </c>
      <c r="E66" s="28">
        <v>11850</v>
      </c>
      <c r="F66" s="28">
        <v>4529</v>
      </c>
      <c r="G66" s="28">
        <v>205</v>
      </c>
      <c r="H66" s="28"/>
      <c r="I66" s="28">
        <f t="shared" si="7"/>
        <v>12055</v>
      </c>
      <c r="J66" s="28">
        <f t="shared" si="8"/>
        <v>4529</v>
      </c>
    </row>
    <row r="67" spans="3:10">
      <c r="C67" s="125">
        <v>600111</v>
      </c>
      <c r="D67" s="121" t="s">
        <v>258</v>
      </c>
      <c r="E67" s="28">
        <v>8000</v>
      </c>
      <c r="F67" s="28">
        <v>3003</v>
      </c>
      <c r="G67" s="28">
        <v>4220</v>
      </c>
      <c r="H67" s="28">
        <v>1908</v>
      </c>
      <c r="I67" s="28">
        <f t="shared" si="7"/>
        <v>12220</v>
      </c>
      <c r="J67" s="28">
        <f t="shared" si="8"/>
        <v>4911</v>
      </c>
    </row>
    <row r="68" spans="3:10">
      <c r="C68" s="125">
        <v>600112</v>
      </c>
      <c r="D68" s="121" t="s">
        <v>259</v>
      </c>
      <c r="E68" s="28">
        <v>30600</v>
      </c>
      <c r="F68" s="28">
        <v>9380</v>
      </c>
      <c r="G68" s="28">
        <v>4220</v>
      </c>
      <c r="H68" s="28">
        <v>1908</v>
      </c>
      <c r="I68" s="28">
        <f t="shared" si="7"/>
        <v>34820</v>
      </c>
      <c r="J68" s="28">
        <f t="shared" si="8"/>
        <v>11288</v>
      </c>
    </row>
    <row r="69" spans="3:10">
      <c r="C69" s="125">
        <v>600114</v>
      </c>
      <c r="D69" s="121" t="s">
        <v>260</v>
      </c>
      <c r="E69" s="28">
        <v>17790</v>
      </c>
      <c r="F69" s="28">
        <v>5963</v>
      </c>
      <c r="G69" s="28">
        <v>4220</v>
      </c>
      <c r="H69" s="28">
        <v>1908</v>
      </c>
      <c r="I69" s="28">
        <f t="shared" si="7"/>
        <v>22010</v>
      </c>
      <c r="J69" s="28">
        <f t="shared" si="8"/>
        <v>7871</v>
      </c>
    </row>
    <row r="70" spans="3:10">
      <c r="C70" s="125">
        <v>600115</v>
      </c>
      <c r="D70" s="121" t="s">
        <v>261</v>
      </c>
      <c r="E70" s="28">
        <v>7990</v>
      </c>
      <c r="F70" s="28">
        <v>2904</v>
      </c>
      <c r="G70" s="28"/>
      <c r="H70" s="28"/>
      <c r="I70" s="28">
        <f t="shared" si="7"/>
        <v>7990</v>
      </c>
      <c r="J70" s="28">
        <f t="shared" si="8"/>
        <v>2904</v>
      </c>
    </row>
    <row r="71" spans="3:10">
      <c r="C71" s="128">
        <v>600120</v>
      </c>
      <c r="D71" s="123" t="s">
        <v>262</v>
      </c>
      <c r="E71" s="28">
        <v>32000</v>
      </c>
      <c r="F71" s="28">
        <v>9380</v>
      </c>
      <c r="G71" s="28">
        <v>4320</v>
      </c>
      <c r="H71" s="28">
        <v>1908</v>
      </c>
      <c r="I71" s="28">
        <f t="shared" si="7"/>
        <v>36320</v>
      </c>
      <c r="J71" s="28">
        <f t="shared" si="8"/>
        <v>11288</v>
      </c>
    </row>
    <row r="72" spans="3:10">
      <c r="C72" s="125">
        <v>600122</v>
      </c>
      <c r="D72" s="121" t="s">
        <v>263</v>
      </c>
      <c r="E72" s="28">
        <v>30000</v>
      </c>
      <c r="F72" s="28">
        <v>9387</v>
      </c>
      <c r="G72" s="28">
        <v>4220</v>
      </c>
      <c r="H72" s="28">
        <v>1908</v>
      </c>
      <c r="I72" s="28">
        <f t="shared" si="7"/>
        <v>34220</v>
      </c>
      <c r="J72" s="28">
        <f t="shared" si="8"/>
        <v>11295</v>
      </c>
    </row>
    <row r="73" spans="3:10">
      <c r="C73" s="125">
        <v>600124</v>
      </c>
      <c r="D73" s="121" t="s">
        <v>264</v>
      </c>
      <c r="E73" s="28">
        <v>25500</v>
      </c>
      <c r="F73" s="28">
        <v>8678</v>
      </c>
      <c r="G73" s="28">
        <v>4220</v>
      </c>
      <c r="H73" s="28">
        <v>1908</v>
      </c>
      <c r="I73" s="28">
        <f t="shared" si="7"/>
        <v>29720</v>
      </c>
      <c r="J73" s="28">
        <f t="shared" si="8"/>
        <v>10586</v>
      </c>
    </row>
    <row r="74" spans="3:10">
      <c r="C74" s="128">
        <v>600173</v>
      </c>
      <c r="D74" s="123" t="s">
        <v>265</v>
      </c>
      <c r="E74" s="28">
        <v>490</v>
      </c>
      <c r="F74" s="28">
        <v>233</v>
      </c>
      <c r="G74" s="28"/>
      <c r="H74" s="28"/>
      <c r="I74" s="28">
        <f t="shared" si="7"/>
        <v>490</v>
      </c>
      <c r="J74" s="28">
        <f t="shared" si="8"/>
        <v>233</v>
      </c>
    </row>
    <row r="75" spans="3:10">
      <c r="C75" s="125">
        <v>600307</v>
      </c>
      <c r="D75" s="121" t="s">
        <v>266</v>
      </c>
      <c r="E75" s="28">
        <v>25580</v>
      </c>
      <c r="F75" s="28">
        <v>8877</v>
      </c>
      <c r="G75" s="28">
        <v>4320</v>
      </c>
      <c r="H75" s="28">
        <v>1908</v>
      </c>
      <c r="I75" s="28">
        <f t="shared" si="7"/>
        <v>29900</v>
      </c>
      <c r="J75" s="28">
        <f t="shared" si="8"/>
        <v>10785</v>
      </c>
    </row>
    <row r="76" spans="3:10">
      <c r="C76" s="125">
        <v>600312</v>
      </c>
      <c r="D76" s="121" t="s">
        <v>267</v>
      </c>
      <c r="E76" s="28">
        <v>18000</v>
      </c>
      <c r="F76" s="28">
        <v>5917</v>
      </c>
      <c r="G76" s="28">
        <v>4330</v>
      </c>
      <c r="H76" s="28">
        <v>1908</v>
      </c>
      <c r="I76" s="28">
        <f t="shared" si="7"/>
        <v>22330</v>
      </c>
      <c r="J76" s="28">
        <f t="shared" si="8"/>
        <v>7825</v>
      </c>
    </row>
    <row r="77" spans="3:10">
      <c r="C77" s="125">
        <v>600313</v>
      </c>
      <c r="D77" s="121" t="s">
        <v>268</v>
      </c>
      <c r="E77" s="28">
        <v>200</v>
      </c>
      <c r="F77" s="28">
        <v>2540</v>
      </c>
      <c r="G77" s="28">
        <v>2300</v>
      </c>
      <c r="H77" s="28">
        <v>9</v>
      </c>
      <c r="I77" s="28">
        <f t="shared" si="7"/>
        <v>2500</v>
      </c>
      <c r="J77" s="28">
        <f t="shared" si="8"/>
        <v>2549</v>
      </c>
    </row>
    <row r="78" spans="3:10">
      <c r="C78" s="125">
        <v>600330</v>
      </c>
      <c r="D78" s="121" t="s">
        <v>269</v>
      </c>
      <c r="E78" s="28">
        <v>20</v>
      </c>
      <c r="F78" s="28"/>
      <c r="G78" s="28">
        <v>50</v>
      </c>
      <c r="H78" s="28"/>
      <c r="I78" s="28">
        <f t="shared" si="7"/>
        <v>70</v>
      </c>
      <c r="J78" s="28">
        <f t="shared" si="8"/>
        <v>0</v>
      </c>
    </row>
    <row r="79" spans="3:10">
      <c r="C79" s="125">
        <v>600331</v>
      </c>
      <c r="D79" s="121" t="s">
        <v>270</v>
      </c>
      <c r="E79" s="28">
        <v>1600</v>
      </c>
      <c r="F79" s="28">
        <v>6207</v>
      </c>
      <c r="G79" s="28"/>
      <c r="H79" s="28"/>
      <c r="I79" s="28">
        <f t="shared" si="7"/>
        <v>1600</v>
      </c>
      <c r="J79" s="28">
        <f t="shared" si="8"/>
        <v>6207</v>
      </c>
    </row>
    <row r="80" spans="3:10">
      <c r="C80" s="125">
        <v>600348</v>
      </c>
      <c r="D80" s="121" t="s">
        <v>271</v>
      </c>
      <c r="E80" s="129">
        <v>8230</v>
      </c>
      <c r="F80" s="129">
        <v>1806</v>
      </c>
      <c r="G80" s="129"/>
      <c r="H80" s="129"/>
      <c r="I80" s="28">
        <f t="shared" si="7"/>
        <v>8230</v>
      </c>
      <c r="J80" s="28">
        <f t="shared" si="8"/>
        <v>1806</v>
      </c>
    </row>
    <row r="81" spans="3:10">
      <c r="C81" s="128" t="s">
        <v>272</v>
      </c>
      <c r="D81" s="13" t="s">
        <v>273</v>
      </c>
      <c r="E81" s="129">
        <v>1200</v>
      </c>
      <c r="F81" s="129">
        <v>152</v>
      </c>
      <c r="G81" s="129">
        <v>100</v>
      </c>
      <c r="H81" s="129">
        <v>25</v>
      </c>
      <c r="I81" s="28">
        <f t="shared" si="7"/>
        <v>1300</v>
      </c>
      <c r="J81" s="28">
        <f t="shared" si="8"/>
        <v>177</v>
      </c>
    </row>
    <row r="82" spans="3:10">
      <c r="C82" s="125" t="s">
        <v>274</v>
      </c>
      <c r="D82" s="121" t="s">
        <v>275</v>
      </c>
      <c r="E82" s="28">
        <v>200</v>
      </c>
      <c r="F82" s="28">
        <v>20</v>
      </c>
      <c r="G82" s="28"/>
      <c r="H82" s="28"/>
      <c r="I82" s="28">
        <f t="shared" si="7"/>
        <v>200</v>
      </c>
      <c r="J82" s="28">
        <f t="shared" si="8"/>
        <v>20</v>
      </c>
    </row>
    <row r="83" spans="3:10">
      <c r="C83" s="128" t="s">
        <v>276</v>
      </c>
      <c r="D83" s="123" t="s">
        <v>277</v>
      </c>
      <c r="E83" s="28">
        <v>3720</v>
      </c>
      <c r="F83" s="28">
        <v>271</v>
      </c>
      <c r="G83" s="28"/>
      <c r="H83" s="28"/>
      <c r="I83" s="28">
        <f t="shared" si="7"/>
        <v>3720</v>
      </c>
      <c r="J83" s="28">
        <f t="shared" si="8"/>
        <v>271</v>
      </c>
    </row>
    <row r="84" spans="3:10">
      <c r="C84" s="130" t="s">
        <v>278</v>
      </c>
      <c r="D84" s="131" t="s">
        <v>279</v>
      </c>
      <c r="E84" s="28">
        <v>14000</v>
      </c>
      <c r="F84" s="28">
        <v>4519</v>
      </c>
      <c r="G84" s="28">
        <v>4220</v>
      </c>
      <c r="H84" s="28">
        <v>1959</v>
      </c>
      <c r="I84" s="28">
        <f t="shared" si="7"/>
        <v>18220</v>
      </c>
      <c r="J84" s="28">
        <f t="shared" si="8"/>
        <v>6478</v>
      </c>
    </row>
    <row r="85" spans="3:10">
      <c r="C85" s="125" t="s">
        <v>280</v>
      </c>
      <c r="D85" s="121" t="s">
        <v>281</v>
      </c>
      <c r="E85" s="28">
        <v>9090</v>
      </c>
      <c r="F85" s="28">
        <v>4346</v>
      </c>
      <c r="G85" s="28"/>
      <c r="H85" s="28"/>
      <c r="I85" s="28">
        <f t="shared" si="7"/>
        <v>9090</v>
      </c>
      <c r="J85" s="28">
        <f t="shared" si="8"/>
        <v>4346</v>
      </c>
    </row>
    <row r="86" spans="3:10">
      <c r="C86" s="128" t="s">
        <v>282</v>
      </c>
      <c r="D86" s="123" t="s">
        <v>283</v>
      </c>
      <c r="E86" s="28">
        <v>14070</v>
      </c>
      <c r="F86" s="28">
        <v>5576</v>
      </c>
      <c r="G86" s="28"/>
      <c r="H86" s="28"/>
      <c r="I86" s="28">
        <f t="shared" si="7"/>
        <v>14070</v>
      </c>
      <c r="J86" s="28">
        <f t="shared" si="8"/>
        <v>5576</v>
      </c>
    </row>
    <row r="87" spans="3:10">
      <c r="C87" s="128" t="s">
        <v>284</v>
      </c>
      <c r="D87" s="123" t="s">
        <v>285</v>
      </c>
      <c r="E87" s="28">
        <v>5850</v>
      </c>
      <c r="F87" s="28">
        <v>1576</v>
      </c>
      <c r="G87" s="28"/>
      <c r="H87" s="28"/>
      <c r="I87" s="28">
        <f t="shared" si="7"/>
        <v>5850</v>
      </c>
      <c r="J87" s="28">
        <f t="shared" si="8"/>
        <v>1576</v>
      </c>
    </row>
    <row r="88" spans="3:10">
      <c r="C88" s="128" t="s">
        <v>286</v>
      </c>
      <c r="D88" s="123" t="s">
        <v>287</v>
      </c>
      <c r="E88" s="28">
        <v>25350</v>
      </c>
      <c r="F88" s="28">
        <v>8678</v>
      </c>
      <c r="G88" s="28">
        <v>4320</v>
      </c>
      <c r="H88" s="28">
        <v>1908</v>
      </c>
      <c r="I88" s="28">
        <f t="shared" si="7"/>
        <v>29670</v>
      </c>
      <c r="J88" s="28">
        <f t="shared" si="8"/>
        <v>10586</v>
      </c>
    </row>
    <row r="89" spans="3:10" ht="25.5">
      <c r="C89" s="128" t="s">
        <v>288</v>
      </c>
      <c r="D89" s="123" t="s">
        <v>289</v>
      </c>
      <c r="E89" s="28">
        <v>24500</v>
      </c>
      <c r="F89" s="28">
        <v>7162</v>
      </c>
      <c r="G89" s="28">
        <v>4320</v>
      </c>
      <c r="H89" s="28">
        <v>1907</v>
      </c>
      <c r="I89" s="28">
        <f t="shared" si="7"/>
        <v>28820</v>
      </c>
      <c r="J89" s="28">
        <f t="shared" si="8"/>
        <v>9069</v>
      </c>
    </row>
    <row r="90" spans="3:10">
      <c r="C90" s="128" t="s">
        <v>290</v>
      </c>
      <c r="D90" s="123" t="s">
        <v>291</v>
      </c>
      <c r="E90" s="28">
        <v>8000</v>
      </c>
      <c r="F90" s="28">
        <v>3003</v>
      </c>
      <c r="G90" s="28">
        <v>4220</v>
      </c>
      <c r="H90" s="28">
        <v>1908</v>
      </c>
      <c r="I90" s="28">
        <f t="shared" si="7"/>
        <v>12220</v>
      </c>
      <c r="J90" s="28">
        <f t="shared" si="8"/>
        <v>4911</v>
      </c>
    </row>
    <row r="91" spans="3:10">
      <c r="C91" s="125" t="s">
        <v>292</v>
      </c>
      <c r="D91" s="121" t="s">
        <v>293</v>
      </c>
      <c r="E91" s="28">
        <v>200</v>
      </c>
      <c r="F91" s="28">
        <v>10</v>
      </c>
      <c r="G91" s="28">
        <v>4320</v>
      </c>
      <c r="H91" s="28">
        <v>1908</v>
      </c>
      <c r="I91" s="28">
        <f t="shared" si="7"/>
        <v>4520</v>
      </c>
      <c r="J91" s="28">
        <f t="shared" si="8"/>
        <v>1918</v>
      </c>
    </row>
    <row r="92" spans="3:10">
      <c r="C92" s="125" t="s">
        <v>294</v>
      </c>
      <c r="D92" s="121" t="s">
        <v>295</v>
      </c>
      <c r="E92" s="28">
        <v>12500</v>
      </c>
      <c r="F92" s="28">
        <v>3769</v>
      </c>
      <c r="G92" s="28">
        <v>70</v>
      </c>
      <c r="H92" s="28"/>
      <c r="I92" s="28">
        <f t="shared" si="7"/>
        <v>12570</v>
      </c>
      <c r="J92" s="28">
        <f t="shared" si="8"/>
        <v>3769</v>
      </c>
    </row>
    <row r="93" spans="3:10">
      <c r="C93" s="125" t="s">
        <v>296</v>
      </c>
      <c r="D93" s="121" t="s">
        <v>297</v>
      </c>
      <c r="E93" s="28">
        <v>100</v>
      </c>
      <c r="F93" s="28"/>
      <c r="G93" s="28">
        <v>150</v>
      </c>
      <c r="H93" s="28">
        <v>71</v>
      </c>
      <c r="I93" s="28">
        <f t="shared" si="7"/>
        <v>250</v>
      </c>
      <c r="J93" s="28">
        <f t="shared" si="8"/>
        <v>71</v>
      </c>
    </row>
    <row r="94" spans="3:10" ht="25.5">
      <c r="C94" s="125" t="s">
        <v>298</v>
      </c>
      <c r="D94" s="121" t="s">
        <v>299</v>
      </c>
      <c r="E94" s="28">
        <v>7000</v>
      </c>
      <c r="F94" s="28">
        <v>3492</v>
      </c>
      <c r="G94" s="28">
        <v>4010</v>
      </c>
      <c r="H94" s="28"/>
      <c r="I94" s="28">
        <f t="shared" si="7"/>
        <v>11010</v>
      </c>
      <c r="J94" s="28">
        <f t="shared" si="8"/>
        <v>3492</v>
      </c>
    </row>
    <row r="95" spans="3:10">
      <c r="C95" s="125" t="s">
        <v>300</v>
      </c>
      <c r="D95" s="121" t="s">
        <v>301</v>
      </c>
      <c r="E95" s="28">
        <v>5500</v>
      </c>
      <c r="F95" s="28">
        <v>2710</v>
      </c>
      <c r="G95" s="28"/>
      <c r="H95" s="28"/>
      <c r="I95" s="28">
        <f t="shared" si="7"/>
        <v>5500</v>
      </c>
      <c r="J95" s="28">
        <f t="shared" si="8"/>
        <v>2710</v>
      </c>
    </row>
    <row r="96" spans="3:10">
      <c r="C96" s="125"/>
      <c r="D96" s="121"/>
      <c r="E96" s="28"/>
      <c r="F96" s="28"/>
      <c r="G96" s="28"/>
      <c r="H96" s="28"/>
      <c r="I96" s="28"/>
      <c r="J96" s="28"/>
    </row>
    <row r="97" spans="1:10">
      <c r="A97" s="329" t="s">
        <v>302</v>
      </c>
      <c r="C97" s="125"/>
      <c r="D97" s="94" t="s">
        <v>176</v>
      </c>
      <c r="E97" s="28"/>
      <c r="F97" s="28"/>
      <c r="G97" s="28"/>
      <c r="H97" s="28"/>
      <c r="I97" s="28"/>
      <c r="J97" s="28"/>
    </row>
    <row r="98" spans="1:10" ht="15" customHeight="1">
      <c r="A98" s="329"/>
      <c r="C98" s="116" t="s">
        <v>181</v>
      </c>
      <c r="D98" s="121" t="s">
        <v>182</v>
      </c>
      <c r="E98" s="132"/>
      <c r="F98" s="132"/>
      <c r="G98" s="28">
        <v>53</v>
      </c>
      <c r="H98" s="28"/>
      <c r="I98" s="28">
        <f t="shared" ref="I98:I103" si="9">SUM(E98,G98)</f>
        <v>53</v>
      </c>
      <c r="J98" s="28">
        <f t="shared" ref="J98:J103" si="10">SUM(F98,H98)</f>
        <v>0</v>
      </c>
    </row>
    <row r="99" spans="1:10">
      <c r="C99" s="116" t="s">
        <v>185</v>
      </c>
      <c r="D99" s="121" t="s">
        <v>186</v>
      </c>
      <c r="E99" s="132"/>
      <c r="F99" s="132"/>
      <c r="G99" s="28">
        <v>5</v>
      </c>
      <c r="H99" s="28"/>
      <c r="I99" s="28">
        <f t="shared" si="9"/>
        <v>5</v>
      </c>
      <c r="J99" s="28">
        <f t="shared" si="10"/>
        <v>0</v>
      </c>
    </row>
    <row r="100" spans="1:10">
      <c r="C100" s="116" t="s">
        <v>187</v>
      </c>
      <c r="D100" s="121" t="s">
        <v>188</v>
      </c>
      <c r="E100" s="132"/>
      <c r="F100" s="132"/>
      <c r="G100" s="28">
        <v>5</v>
      </c>
      <c r="H100" s="28"/>
      <c r="I100" s="28">
        <f t="shared" si="9"/>
        <v>5</v>
      </c>
      <c r="J100" s="28">
        <f t="shared" si="10"/>
        <v>0</v>
      </c>
    </row>
    <row r="101" spans="1:10" ht="25.5">
      <c r="C101" s="116" t="s">
        <v>189</v>
      </c>
      <c r="D101" s="121" t="s">
        <v>190</v>
      </c>
      <c r="E101" s="132"/>
      <c r="F101" s="132"/>
      <c r="G101" s="28">
        <v>300</v>
      </c>
      <c r="H101" s="28">
        <v>47</v>
      </c>
      <c r="I101" s="28">
        <f t="shared" si="9"/>
        <v>300</v>
      </c>
      <c r="J101" s="28">
        <f t="shared" si="10"/>
        <v>47</v>
      </c>
    </row>
    <row r="102" spans="1:10">
      <c r="C102" s="31" t="s">
        <v>193</v>
      </c>
      <c r="D102" s="31" t="s">
        <v>194</v>
      </c>
      <c r="E102" s="132"/>
      <c r="F102" s="132"/>
      <c r="G102" s="28">
        <v>38</v>
      </c>
      <c r="H102" s="28">
        <v>3</v>
      </c>
      <c r="I102" s="28">
        <f t="shared" si="9"/>
        <v>38</v>
      </c>
      <c r="J102" s="28">
        <f t="shared" si="10"/>
        <v>3</v>
      </c>
    </row>
    <row r="103" spans="1:10">
      <c r="C103" s="116" t="s">
        <v>197</v>
      </c>
      <c r="D103" s="121" t="s">
        <v>198</v>
      </c>
      <c r="E103" s="132"/>
      <c r="F103" s="132"/>
      <c r="G103" s="28">
        <v>5</v>
      </c>
      <c r="H103" s="28">
        <v>3</v>
      </c>
      <c r="I103" s="28">
        <f t="shared" si="9"/>
        <v>5</v>
      </c>
      <c r="J103" s="28">
        <f t="shared" si="10"/>
        <v>3</v>
      </c>
    </row>
    <row r="104" spans="1:10">
      <c r="C104" s="125"/>
      <c r="D104" s="121"/>
      <c r="E104" s="28"/>
      <c r="F104" s="28"/>
      <c r="G104" s="28"/>
      <c r="H104" s="28"/>
      <c r="I104" s="28"/>
      <c r="J104" s="28"/>
    </row>
    <row r="105" spans="1:10">
      <c r="C105" s="125"/>
      <c r="D105" s="21" t="s">
        <v>213</v>
      </c>
      <c r="E105" s="28"/>
      <c r="F105" s="28"/>
      <c r="G105" s="28"/>
      <c r="H105" s="28"/>
      <c r="I105" s="28"/>
      <c r="J105" s="28"/>
    </row>
    <row r="106" spans="1:10">
      <c r="C106" s="31" t="s">
        <v>303</v>
      </c>
      <c r="D106" s="31" t="s">
        <v>304</v>
      </c>
      <c r="E106" s="126"/>
      <c r="F106" s="126"/>
      <c r="G106" s="126">
        <v>500</v>
      </c>
      <c r="H106" s="126">
        <v>217</v>
      </c>
      <c r="I106" s="126">
        <f>SUM(E106,G106)</f>
        <v>500</v>
      </c>
      <c r="J106" s="126">
        <f t="shared" ref="J106:J113" si="11">SUM(F106,H106)</f>
        <v>217</v>
      </c>
    </row>
    <row r="107" spans="1:10">
      <c r="C107" s="31" t="s">
        <v>274</v>
      </c>
      <c r="D107" s="118" t="s">
        <v>275</v>
      </c>
      <c r="E107" s="126"/>
      <c r="F107" s="126"/>
      <c r="G107" s="126">
        <v>3120</v>
      </c>
      <c r="H107" s="126">
        <v>977</v>
      </c>
      <c r="I107" s="126">
        <f t="shared" ref="I107:I113" si="12">SUM(E107,G107)</f>
        <v>3120</v>
      </c>
      <c r="J107" s="126">
        <f t="shared" si="11"/>
        <v>977</v>
      </c>
    </row>
    <row r="108" spans="1:10">
      <c r="C108" s="116" t="s">
        <v>218</v>
      </c>
      <c r="D108" s="121" t="s">
        <v>219</v>
      </c>
      <c r="E108" s="126"/>
      <c r="F108" s="126"/>
      <c r="G108" s="126">
        <v>550</v>
      </c>
      <c r="H108" s="126">
        <v>395</v>
      </c>
      <c r="I108" s="126">
        <f t="shared" si="12"/>
        <v>550</v>
      </c>
      <c r="J108" s="126">
        <f t="shared" si="11"/>
        <v>395</v>
      </c>
    </row>
    <row r="109" spans="1:10">
      <c r="C109" s="116" t="s">
        <v>220</v>
      </c>
      <c r="D109" s="121" t="s">
        <v>221</v>
      </c>
      <c r="E109" s="126"/>
      <c r="F109" s="126"/>
      <c r="G109" s="126">
        <v>2</v>
      </c>
      <c r="H109" s="126">
        <v>39</v>
      </c>
      <c r="I109" s="126">
        <f t="shared" si="12"/>
        <v>2</v>
      </c>
      <c r="J109" s="126">
        <f t="shared" si="11"/>
        <v>39</v>
      </c>
    </row>
    <row r="110" spans="1:10" ht="25.5">
      <c r="C110" s="116" t="s">
        <v>224</v>
      </c>
      <c r="D110" s="121" t="s">
        <v>225</v>
      </c>
      <c r="E110" s="126"/>
      <c r="F110" s="126"/>
      <c r="G110" s="126">
        <v>100</v>
      </c>
      <c r="H110" s="126">
        <v>8</v>
      </c>
      <c r="I110" s="126">
        <f t="shared" si="12"/>
        <v>100</v>
      </c>
      <c r="J110" s="126">
        <f t="shared" si="11"/>
        <v>8</v>
      </c>
    </row>
    <row r="111" spans="1:10" ht="25.5">
      <c r="C111" s="125" t="s">
        <v>236</v>
      </c>
      <c r="D111" s="121" t="s">
        <v>237</v>
      </c>
      <c r="E111" s="126"/>
      <c r="F111" s="126"/>
      <c r="G111" s="126">
        <v>15</v>
      </c>
      <c r="H111" s="126"/>
      <c r="I111" s="126">
        <f t="shared" si="12"/>
        <v>15</v>
      </c>
      <c r="J111" s="126">
        <f t="shared" si="11"/>
        <v>0</v>
      </c>
    </row>
    <row r="112" spans="1:10" ht="25.5">
      <c r="C112" s="125" t="s">
        <v>242</v>
      </c>
      <c r="D112" s="121" t="s">
        <v>243</v>
      </c>
      <c r="E112" s="126"/>
      <c r="F112" s="126"/>
      <c r="G112" s="126">
        <v>6000</v>
      </c>
      <c r="H112" s="126">
        <v>1058</v>
      </c>
      <c r="I112" s="126">
        <f t="shared" si="12"/>
        <v>6000</v>
      </c>
      <c r="J112" s="126">
        <f t="shared" si="11"/>
        <v>1058</v>
      </c>
    </row>
    <row r="113" spans="1:10" ht="25.5">
      <c r="C113" s="116" t="s">
        <v>305</v>
      </c>
      <c r="D113" s="121" t="s">
        <v>306</v>
      </c>
      <c r="E113" s="126"/>
      <c r="F113" s="126"/>
      <c r="G113" s="126">
        <v>940</v>
      </c>
      <c r="H113" s="126">
        <v>606</v>
      </c>
      <c r="I113" s="126">
        <f t="shared" si="12"/>
        <v>940</v>
      </c>
      <c r="J113" s="126">
        <f t="shared" si="11"/>
        <v>606</v>
      </c>
    </row>
    <row r="114" spans="1:10">
      <c r="C114" s="125"/>
      <c r="D114" s="121"/>
      <c r="E114" s="28"/>
      <c r="F114" s="28"/>
      <c r="G114" s="28"/>
      <c r="H114" s="28"/>
      <c r="I114" s="28"/>
      <c r="J114" s="28"/>
    </row>
    <row r="115" spans="1:10">
      <c r="A115" s="329" t="s">
        <v>244</v>
      </c>
      <c r="C115" s="125"/>
      <c r="D115" s="28"/>
      <c r="E115" s="28"/>
      <c r="F115" s="28"/>
      <c r="G115" s="28"/>
      <c r="H115" s="28"/>
      <c r="I115" s="28"/>
      <c r="J115" s="28"/>
    </row>
    <row r="116" spans="1:10">
      <c r="A116" s="329"/>
      <c r="C116" s="13" t="s">
        <v>272</v>
      </c>
      <c r="D116" s="13" t="s">
        <v>273</v>
      </c>
      <c r="E116" s="28">
        <v>40</v>
      </c>
      <c r="F116" s="28"/>
      <c r="G116" s="28">
        <v>40</v>
      </c>
      <c r="H116" s="28"/>
      <c r="I116" s="28">
        <f t="shared" ref="I116:I158" si="13">SUM(E116,G116)</f>
        <v>80</v>
      </c>
      <c r="J116" s="28">
        <f>SUM(F116,H116)</f>
        <v>0</v>
      </c>
    </row>
    <row r="117" spans="1:10">
      <c r="C117" s="125">
        <v>320810</v>
      </c>
      <c r="D117" s="121" t="s">
        <v>307</v>
      </c>
      <c r="E117" s="28">
        <v>50</v>
      </c>
      <c r="F117" s="28"/>
      <c r="G117" s="28">
        <v>30</v>
      </c>
      <c r="H117" s="28"/>
      <c r="I117" s="28">
        <f t="shared" si="13"/>
        <v>80</v>
      </c>
      <c r="J117" s="28">
        <f t="shared" ref="J117:J158" si="14">SUM(F117,H117)</f>
        <v>0</v>
      </c>
    </row>
    <row r="118" spans="1:10">
      <c r="C118" s="125">
        <v>320811</v>
      </c>
      <c r="D118" s="121" t="s">
        <v>308</v>
      </c>
      <c r="E118" s="28">
        <v>700</v>
      </c>
      <c r="F118" s="28">
        <v>72</v>
      </c>
      <c r="G118" s="28">
        <v>100</v>
      </c>
      <c r="H118" s="28"/>
      <c r="I118" s="28">
        <f t="shared" si="13"/>
        <v>800</v>
      </c>
      <c r="J118" s="28">
        <f t="shared" si="14"/>
        <v>72</v>
      </c>
    </row>
    <row r="119" spans="1:10">
      <c r="C119" s="125">
        <v>320812</v>
      </c>
      <c r="D119" s="121" t="s">
        <v>309</v>
      </c>
      <c r="E119" s="28">
        <v>5</v>
      </c>
      <c r="F119" s="28"/>
      <c r="G119" s="28">
        <v>5</v>
      </c>
      <c r="H119" s="28"/>
      <c r="I119" s="28">
        <f t="shared" si="13"/>
        <v>10</v>
      </c>
      <c r="J119" s="28">
        <f t="shared" si="14"/>
        <v>0</v>
      </c>
    </row>
    <row r="120" spans="1:10">
      <c r="C120" s="125">
        <v>320816</v>
      </c>
      <c r="D120" s="121" t="s">
        <v>310</v>
      </c>
      <c r="E120" s="28">
        <v>15</v>
      </c>
      <c r="F120" s="28"/>
      <c r="G120" s="28">
        <v>15</v>
      </c>
      <c r="H120" s="28"/>
      <c r="I120" s="28">
        <f t="shared" si="13"/>
        <v>30</v>
      </c>
      <c r="J120" s="28">
        <f t="shared" si="14"/>
        <v>0</v>
      </c>
    </row>
    <row r="121" spans="1:10">
      <c r="C121" s="125">
        <v>600011</v>
      </c>
      <c r="D121" s="121" t="s">
        <v>245</v>
      </c>
      <c r="E121" s="28">
        <v>70</v>
      </c>
      <c r="F121" s="28">
        <v>20</v>
      </c>
      <c r="G121" s="28">
        <v>110</v>
      </c>
      <c r="H121" s="28"/>
      <c r="I121" s="28">
        <f t="shared" si="13"/>
        <v>180</v>
      </c>
      <c r="J121" s="28">
        <f t="shared" si="14"/>
        <v>20</v>
      </c>
    </row>
    <row r="122" spans="1:10">
      <c r="C122" s="125">
        <v>600012</v>
      </c>
      <c r="D122" s="121" t="s">
        <v>246</v>
      </c>
      <c r="E122" s="28">
        <v>350</v>
      </c>
      <c r="F122" s="28">
        <v>105</v>
      </c>
      <c r="G122" s="28">
        <v>350</v>
      </c>
      <c r="H122" s="28">
        <v>180</v>
      </c>
      <c r="I122" s="28">
        <f t="shared" si="13"/>
        <v>700</v>
      </c>
      <c r="J122" s="28">
        <f t="shared" si="14"/>
        <v>285</v>
      </c>
    </row>
    <row r="123" spans="1:10">
      <c r="C123" s="125">
        <v>600015</v>
      </c>
      <c r="D123" s="121" t="s">
        <v>247</v>
      </c>
      <c r="E123" s="28">
        <v>200</v>
      </c>
      <c r="F123" s="28">
        <v>45</v>
      </c>
      <c r="G123" s="28">
        <v>100</v>
      </c>
      <c r="H123" s="28"/>
      <c r="I123" s="28">
        <f t="shared" si="13"/>
        <v>300</v>
      </c>
      <c r="J123" s="28">
        <f t="shared" si="14"/>
        <v>45</v>
      </c>
    </row>
    <row r="124" spans="1:10">
      <c r="C124" s="125">
        <v>600016</v>
      </c>
      <c r="D124" s="121" t="s">
        <v>248</v>
      </c>
      <c r="E124" s="28">
        <v>250</v>
      </c>
      <c r="F124" s="28">
        <v>29</v>
      </c>
      <c r="G124" s="28">
        <v>100</v>
      </c>
      <c r="H124" s="28">
        <v>25</v>
      </c>
      <c r="I124" s="28">
        <f t="shared" si="13"/>
        <v>350</v>
      </c>
      <c r="J124" s="28">
        <f t="shared" si="14"/>
        <v>54</v>
      </c>
    </row>
    <row r="125" spans="1:10">
      <c r="C125" s="125">
        <v>600022</v>
      </c>
      <c r="D125" s="121" t="s">
        <v>250</v>
      </c>
      <c r="E125" s="28">
        <v>20</v>
      </c>
      <c r="F125" s="28"/>
      <c r="G125" s="28"/>
      <c r="H125" s="28"/>
      <c r="I125" s="28">
        <f t="shared" si="13"/>
        <v>20</v>
      </c>
      <c r="J125" s="28">
        <f t="shared" si="14"/>
        <v>0</v>
      </c>
    </row>
    <row r="126" spans="1:10">
      <c r="C126" s="125">
        <v>600023</v>
      </c>
      <c r="D126" s="121" t="s">
        <v>251</v>
      </c>
      <c r="E126" s="28">
        <v>100</v>
      </c>
      <c r="F126" s="28">
        <v>38</v>
      </c>
      <c r="G126" s="28">
        <v>100</v>
      </c>
      <c r="H126" s="28">
        <v>56</v>
      </c>
      <c r="I126" s="28">
        <f t="shared" si="13"/>
        <v>200</v>
      </c>
      <c r="J126" s="28">
        <f t="shared" si="14"/>
        <v>94</v>
      </c>
    </row>
    <row r="127" spans="1:10">
      <c r="C127" s="125">
        <v>600051</v>
      </c>
      <c r="D127" s="121" t="s">
        <v>252</v>
      </c>
      <c r="E127" s="28">
        <v>1500</v>
      </c>
      <c r="F127" s="28">
        <v>380</v>
      </c>
      <c r="G127" s="28">
        <v>1200</v>
      </c>
      <c r="H127" s="28">
        <v>342</v>
      </c>
      <c r="I127" s="28">
        <f t="shared" si="13"/>
        <v>2700</v>
      </c>
      <c r="J127" s="28">
        <f t="shared" si="14"/>
        <v>722</v>
      </c>
    </row>
    <row r="128" spans="1:10">
      <c r="C128" s="125">
        <v>600071</v>
      </c>
      <c r="D128" s="121" t="s">
        <v>254</v>
      </c>
      <c r="E128" s="28">
        <v>300</v>
      </c>
      <c r="F128" s="28">
        <v>157</v>
      </c>
      <c r="G128" s="28">
        <v>400</v>
      </c>
      <c r="H128" s="28">
        <v>217</v>
      </c>
      <c r="I128" s="28">
        <f t="shared" si="13"/>
        <v>700</v>
      </c>
      <c r="J128" s="28">
        <f t="shared" si="14"/>
        <v>374</v>
      </c>
    </row>
    <row r="129" spans="3:10">
      <c r="C129" s="125">
        <v>600101</v>
      </c>
      <c r="D129" s="121" t="s">
        <v>256</v>
      </c>
      <c r="E129" s="28">
        <v>700</v>
      </c>
      <c r="F129" s="28">
        <v>418</v>
      </c>
      <c r="G129" s="28">
        <v>470</v>
      </c>
      <c r="H129" s="28">
        <v>234</v>
      </c>
      <c r="I129" s="28">
        <f t="shared" si="13"/>
        <v>1170</v>
      </c>
      <c r="J129" s="28">
        <f t="shared" si="14"/>
        <v>652</v>
      </c>
    </row>
    <row r="130" spans="3:10">
      <c r="C130" s="125">
        <v>600103</v>
      </c>
      <c r="D130" s="121" t="s">
        <v>257</v>
      </c>
      <c r="E130" s="28">
        <v>2000</v>
      </c>
      <c r="F130" s="28">
        <v>850</v>
      </c>
      <c r="G130" s="28">
        <v>1065</v>
      </c>
      <c r="H130" s="28">
        <v>994</v>
      </c>
      <c r="I130" s="28">
        <f t="shared" si="13"/>
        <v>3065</v>
      </c>
      <c r="J130" s="28">
        <f t="shared" si="14"/>
        <v>1844</v>
      </c>
    </row>
    <row r="131" spans="3:10">
      <c r="C131" s="125">
        <v>600111</v>
      </c>
      <c r="D131" s="121" t="s">
        <v>258</v>
      </c>
      <c r="E131" s="28">
        <v>100</v>
      </c>
      <c r="F131" s="28"/>
      <c r="G131" s="28">
        <v>200</v>
      </c>
      <c r="H131" s="28">
        <v>66</v>
      </c>
      <c r="I131" s="28">
        <f t="shared" si="13"/>
        <v>300</v>
      </c>
      <c r="J131" s="28">
        <f t="shared" si="14"/>
        <v>66</v>
      </c>
    </row>
    <row r="132" spans="3:10">
      <c r="C132" s="125">
        <v>600112</v>
      </c>
      <c r="D132" s="121" t="s">
        <v>259</v>
      </c>
      <c r="E132" s="28">
        <v>2000</v>
      </c>
      <c r="F132" s="28">
        <v>683</v>
      </c>
      <c r="G132" s="28">
        <v>2000</v>
      </c>
      <c r="H132" s="28">
        <v>924</v>
      </c>
      <c r="I132" s="28">
        <f t="shared" si="13"/>
        <v>4000</v>
      </c>
      <c r="J132" s="28">
        <f t="shared" si="14"/>
        <v>1607</v>
      </c>
    </row>
    <row r="133" spans="3:10">
      <c r="C133" s="125">
        <v>600114</v>
      </c>
      <c r="D133" s="121" t="s">
        <v>260</v>
      </c>
      <c r="E133" s="28">
        <v>2000</v>
      </c>
      <c r="F133" s="28">
        <v>683</v>
      </c>
      <c r="G133" s="28">
        <v>2000</v>
      </c>
      <c r="H133" s="28">
        <v>920</v>
      </c>
      <c r="I133" s="28">
        <f t="shared" si="13"/>
        <v>4000</v>
      </c>
      <c r="J133" s="28">
        <f t="shared" si="14"/>
        <v>1603</v>
      </c>
    </row>
    <row r="134" spans="3:10">
      <c r="C134" s="125">
        <v>600115</v>
      </c>
      <c r="D134" s="121" t="s">
        <v>261</v>
      </c>
      <c r="E134" s="28">
        <v>50</v>
      </c>
      <c r="F134" s="28"/>
      <c r="G134" s="28">
        <v>50</v>
      </c>
      <c r="H134" s="28"/>
      <c r="I134" s="28">
        <f t="shared" si="13"/>
        <v>100</v>
      </c>
      <c r="J134" s="28">
        <f t="shared" si="14"/>
        <v>0</v>
      </c>
    </row>
    <row r="135" spans="3:10">
      <c r="C135" s="125">
        <v>600116</v>
      </c>
      <c r="D135" s="121" t="s">
        <v>311</v>
      </c>
      <c r="E135" s="28">
        <v>21</v>
      </c>
      <c r="F135" s="28"/>
      <c r="G135" s="28">
        <v>21</v>
      </c>
      <c r="H135" s="28"/>
      <c r="I135" s="28">
        <f t="shared" si="13"/>
        <v>42</v>
      </c>
      <c r="J135" s="28">
        <f t="shared" si="14"/>
        <v>0</v>
      </c>
    </row>
    <row r="136" spans="3:10">
      <c r="C136" s="128">
        <v>600120</v>
      </c>
      <c r="D136" s="123" t="s">
        <v>262</v>
      </c>
      <c r="E136" s="28">
        <v>3000</v>
      </c>
      <c r="F136" s="28">
        <v>858</v>
      </c>
      <c r="G136" s="28">
        <v>2500</v>
      </c>
      <c r="H136" s="28">
        <v>1002</v>
      </c>
      <c r="I136" s="28">
        <f t="shared" si="13"/>
        <v>5500</v>
      </c>
      <c r="J136" s="28">
        <f t="shared" si="14"/>
        <v>1860</v>
      </c>
    </row>
    <row r="137" spans="3:10">
      <c r="C137" s="128">
        <v>600121</v>
      </c>
      <c r="D137" s="123" t="s">
        <v>312</v>
      </c>
      <c r="E137" s="28"/>
      <c r="F137" s="28"/>
      <c r="G137" s="28">
        <v>2590</v>
      </c>
      <c r="H137" s="28">
        <v>994</v>
      </c>
      <c r="I137" s="28">
        <f t="shared" si="13"/>
        <v>2590</v>
      </c>
      <c r="J137" s="28">
        <f t="shared" si="14"/>
        <v>994</v>
      </c>
    </row>
    <row r="138" spans="3:10">
      <c r="C138" s="125">
        <v>600122</v>
      </c>
      <c r="D138" s="121" t="s">
        <v>263</v>
      </c>
      <c r="E138" s="28">
        <v>3000</v>
      </c>
      <c r="F138" s="28">
        <v>854</v>
      </c>
      <c r="G138" s="28">
        <v>2000</v>
      </c>
      <c r="H138" s="28">
        <v>992</v>
      </c>
      <c r="I138" s="28">
        <f t="shared" si="13"/>
        <v>5000</v>
      </c>
      <c r="J138" s="28">
        <f t="shared" si="14"/>
        <v>1846</v>
      </c>
    </row>
    <row r="139" spans="3:10">
      <c r="C139" s="125">
        <v>600123</v>
      </c>
      <c r="D139" s="121" t="s">
        <v>313</v>
      </c>
      <c r="E139" s="28">
        <v>2581</v>
      </c>
      <c r="F139" s="28">
        <v>846</v>
      </c>
      <c r="G139" s="28">
        <v>2142</v>
      </c>
      <c r="H139" s="28">
        <v>994</v>
      </c>
      <c r="I139" s="28">
        <f t="shared" si="13"/>
        <v>4723</v>
      </c>
      <c r="J139" s="28">
        <f t="shared" si="14"/>
        <v>1840</v>
      </c>
    </row>
    <row r="140" spans="3:10">
      <c r="C140" s="125">
        <v>600124</v>
      </c>
      <c r="D140" s="121" t="s">
        <v>264</v>
      </c>
      <c r="E140" s="28">
        <v>2000</v>
      </c>
      <c r="F140" s="28">
        <v>688</v>
      </c>
      <c r="G140" s="28">
        <v>2000</v>
      </c>
      <c r="H140" s="28">
        <v>932</v>
      </c>
      <c r="I140" s="28">
        <f t="shared" si="13"/>
        <v>4000</v>
      </c>
      <c r="J140" s="28">
        <f t="shared" si="14"/>
        <v>1620</v>
      </c>
    </row>
    <row r="141" spans="3:10">
      <c r="C141" s="128">
        <v>600173</v>
      </c>
      <c r="D141" s="123" t="s">
        <v>265</v>
      </c>
      <c r="E141" s="28">
        <v>111</v>
      </c>
      <c r="F141" s="28"/>
      <c r="G141" s="28">
        <v>100</v>
      </c>
      <c r="H141" s="28"/>
      <c r="I141" s="28">
        <f t="shared" si="13"/>
        <v>211</v>
      </c>
      <c r="J141" s="28">
        <f t="shared" si="14"/>
        <v>0</v>
      </c>
    </row>
    <row r="142" spans="3:10">
      <c r="C142" s="125">
        <v>600307</v>
      </c>
      <c r="D142" s="121" t="s">
        <v>266</v>
      </c>
      <c r="E142" s="28">
        <v>2000</v>
      </c>
      <c r="F142" s="28">
        <v>858</v>
      </c>
      <c r="G142" s="28">
        <v>2000</v>
      </c>
      <c r="H142" s="28">
        <v>1012</v>
      </c>
      <c r="I142" s="28">
        <f t="shared" si="13"/>
        <v>4000</v>
      </c>
      <c r="J142" s="28">
        <f t="shared" si="14"/>
        <v>1870</v>
      </c>
    </row>
    <row r="143" spans="3:10">
      <c r="C143" s="125">
        <v>600312</v>
      </c>
      <c r="D143" s="121" t="s">
        <v>267</v>
      </c>
      <c r="E143" s="28">
        <v>800</v>
      </c>
      <c r="F143" s="28">
        <v>292</v>
      </c>
      <c r="G143" s="28">
        <v>2000</v>
      </c>
      <c r="H143" s="28">
        <v>792</v>
      </c>
      <c r="I143" s="28">
        <f t="shared" si="13"/>
        <v>2800</v>
      </c>
      <c r="J143" s="28">
        <f t="shared" si="14"/>
        <v>1084</v>
      </c>
    </row>
    <row r="144" spans="3:10">
      <c r="C144" s="125">
        <v>600313</v>
      </c>
      <c r="D144" s="121" t="s">
        <v>268</v>
      </c>
      <c r="E144" s="28">
        <v>400</v>
      </c>
      <c r="F144" s="28">
        <v>292</v>
      </c>
      <c r="G144" s="28">
        <v>2000</v>
      </c>
      <c r="H144" s="28">
        <v>784</v>
      </c>
      <c r="I144" s="28">
        <f t="shared" si="13"/>
        <v>2400</v>
      </c>
      <c r="J144" s="28">
        <f t="shared" si="14"/>
        <v>1076</v>
      </c>
    </row>
    <row r="145" spans="3:10">
      <c r="C145" s="125">
        <v>600331</v>
      </c>
      <c r="D145" s="121" t="s">
        <v>270</v>
      </c>
      <c r="E145" s="28">
        <v>200</v>
      </c>
      <c r="F145" s="28">
        <v>74</v>
      </c>
      <c r="G145" s="28">
        <v>100</v>
      </c>
      <c r="H145" s="28">
        <v>66</v>
      </c>
      <c r="I145" s="28">
        <f t="shared" si="13"/>
        <v>300</v>
      </c>
      <c r="J145" s="28">
        <f t="shared" si="14"/>
        <v>140</v>
      </c>
    </row>
    <row r="146" spans="3:10">
      <c r="C146" s="125">
        <v>600348</v>
      </c>
      <c r="D146" s="121" t="s">
        <v>271</v>
      </c>
      <c r="E146" s="28">
        <v>200</v>
      </c>
      <c r="F146" s="28">
        <v>33</v>
      </c>
      <c r="G146" s="28">
        <v>50</v>
      </c>
      <c r="H146" s="28">
        <v>9</v>
      </c>
      <c r="I146" s="28">
        <f t="shared" si="13"/>
        <v>250</v>
      </c>
      <c r="J146" s="28">
        <f t="shared" si="14"/>
        <v>42</v>
      </c>
    </row>
    <row r="147" spans="3:10">
      <c r="C147" s="128" t="s">
        <v>276</v>
      </c>
      <c r="D147" s="123" t="s">
        <v>277</v>
      </c>
      <c r="E147" s="28">
        <v>200</v>
      </c>
      <c r="F147" s="28">
        <v>29</v>
      </c>
      <c r="G147" s="28">
        <v>30</v>
      </c>
      <c r="H147" s="28"/>
      <c r="I147" s="28">
        <f t="shared" si="13"/>
        <v>230</v>
      </c>
      <c r="J147" s="28">
        <f t="shared" si="14"/>
        <v>29</v>
      </c>
    </row>
    <row r="148" spans="3:10">
      <c r="C148" s="130" t="s">
        <v>278</v>
      </c>
      <c r="D148" s="131" t="s">
        <v>279</v>
      </c>
      <c r="E148" s="28">
        <v>1000</v>
      </c>
      <c r="F148" s="28">
        <v>125</v>
      </c>
      <c r="G148" s="28">
        <v>2000</v>
      </c>
      <c r="H148" s="28">
        <v>780</v>
      </c>
      <c r="I148" s="28">
        <f t="shared" si="13"/>
        <v>3000</v>
      </c>
      <c r="J148" s="28">
        <f t="shared" si="14"/>
        <v>905</v>
      </c>
    </row>
    <row r="149" spans="3:10">
      <c r="C149" s="125" t="s">
        <v>280</v>
      </c>
      <c r="D149" s="121" t="s">
        <v>281</v>
      </c>
      <c r="E149" s="28">
        <v>1400</v>
      </c>
      <c r="F149" s="28">
        <v>560</v>
      </c>
      <c r="G149" s="28">
        <v>750</v>
      </c>
      <c r="H149" s="28">
        <v>282</v>
      </c>
      <c r="I149" s="28">
        <f t="shared" si="13"/>
        <v>2150</v>
      </c>
      <c r="J149" s="28">
        <f t="shared" si="14"/>
        <v>842</v>
      </c>
    </row>
    <row r="150" spans="3:10">
      <c r="C150" s="128" t="s">
        <v>282</v>
      </c>
      <c r="D150" s="123" t="s">
        <v>283</v>
      </c>
      <c r="E150" s="28">
        <v>1000</v>
      </c>
      <c r="F150" s="28">
        <v>562</v>
      </c>
      <c r="G150" s="28">
        <v>600</v>
      </c>
      <c r="H150" s="28">
        <v>282</v>
      </c>
      <c r="I150" s="28">
        <f t="shared" si="13"/>
        <v>1600</v>
      </c>
      <c r="J150" s="28">
        <f t="shared" si="14"/>
        <v>844</v>
      </c>
    </row>
    <row r="151" spans="3:10">
      <c r="C151" s="128" t="s">
        <v>284</v>
      </c>
      <c r="D151" s="123" t="s">
        <v>285</v>
      </c>
      <c r="E151" s="28">
        <v>500</v>
      </c>
      <c r="F151" s="28">
        <v>188</v>
      </c>
      <c r="G151" s="28">
        <v>500</v>
      </c>
      <c r="H151" s="28">
        <v>136</v>
      </c>
      <c r="I151" s="28">
        <f t="shared" si="13"/>
        <v>1000</v>
      </c>
      <c r="J151" s="28">
        <f t="shared" si="14"/>
        <v>324</v>
      </c>
    </row>
    <row r="152" spans="3:10">
      <c r="C152" s="128" t="s">
        <v>286</v>
      </c>
      <c r="D152" s="123" t="s">
        <v>287</v>
      </c>
      <c r="E152" s="28">
        <v>2000</v>
      </c>
      <c r="F152" s="28">
        <v>815</v>
      </c>
      <c r="G152" s="28">
        <v>2000</v>
      </c>
      <c r="H152" s="28">
        <v>1002</v>
      </c>
      <c r="I152" s="28">
        <f t="shared" si="13"/>
        <v>4000</v>
      </c>
      <c r="J152" s="28">
        <f t="shared" si="14"/>
        <v>1817</v>
      </c>
    </row>
    <row r="153" spans="3:10" ht="25.5">
      <c r="C153" s="128" t="s">
        <v>288</v>
      </c>
      <c r="D153" s="123" t="s">
        <v>289</v>
      </c>
      <c r="E153" s="28">
        <v>1600</v>
      </c>
      <c r="F153" s="28">
        <v>540</v>
      </c>
      <c r="G153" s="28">
        <v>850</v>
      </c>
      <c r="H153" s="28">
        <v>290</v>
      </c>
      <c r="I153" s="28">
        <f t="shared" si="13"/>
        <v>2450</v>
      </c>
      <c r="J153" s="28">
        <f t="shared" si="14"/>
        <v>830</v>
      </c>
    </row>
    <row r="154" spans="3:10">
      <c r="C154" s="128" t="s">
        <v>290</v>
      </c>
      <c r="D154" s="123" t="s">
        <v>291</v>
      </c>
      <c r="E154" s="28">
        <v>1000</v>
      </c>
      <c r="F154" s="28">
        <v>710</v>
      </c>
      <c r="G154" s="28">
        <v>2100</v>
      </c>
      <c r="H154" s="28">
        <v>994</v>
      </c>
      <c r="I154" s="28">
        <f t="shared" si="13"/>
        <v>3100</v>
      </c>
      <c r="J154" s="28">
        <f t="shared" si="14"/>
        <v>1704</v>
      </c>
    </row>
    <row r="155" spans="3:10">
      <c r="C155" s="125" t="s">
        <v>294</v>
      </c>
      <c r="D155" s="121" t="s">
        <v>295</v>
      </c>
      <c r="E155" s="28">
        <v>20</v>
      </c>
      <c r="F155" s="28">
        <v>8</v>
      </c>
      <c r="G155" s="28"/>
      <c r="H155" s="28"/>
      <c r="I155" s="28">
        <f t="shared" si="13"/>
        <v>20</v>
      </c>
      <c r="J155" s="28">
        <f t="shared" si="14"/>
        <v>8</v>
      </c>
    </row>
    <row r="156" spans="3:10">
      <c r="C156" s="133" t="s">
        <v>296</v>
      </c>
      <c r="D156" s="121" t="s">
        <v>297</v>
      </c>
      <c r="E156" s="28">
        <v>20</v>
      </c>
      <c r="F156" s="28"/>
      <c r="G156" s="28">
        <v>100</v>
      </c>
      <c r="H156" s="28"/>
      <c r="I156" s="28">
        <f t="shared" si="13"/>
        <v>120</v>
      </c>
      <c r="J156" s="28">
        <f t="shared" si="14"/>
        <v>0</v>
      </c>
    </row>
    <row r="157" spans="3:10" ht="25.5">
      <c r="C157" s="133" t="s">
        <v>298</v>
      </c>
      <c r="D157" s="121" t="s">
        <v>299</v>
      </c>
      <c r="E157" s="28">
        <v>2500</v>
      </c>
      <c r="F157" s="28">
        <v>841</v>
      </c>
      <c r="G157" s="28">
        <v>2000</v>
      </c>
      <c r="H157" s="28">
        <v>994</v>
      </c>
      <c r="I157" s="28">
        <f t="shared" si="13"/>
        <v>4500</v>
      </c>
      <c r="J157" s="28">
        <f t="shared" si="14"/>
        <v>1835</v>
      </c>
    </row>
    <row r="158" spans="3:10">
      <c r="C158" s="133" t="s">
        <v>300</v>
      </c>
      <c r="D158" s="134" t="s">
        <v>301</v>
      </c>
      <c r="E158" s="28">
        <v>200</v>
      </c>
      <c r="F158" s="28">
        <v>35</v>
      </c>
      <c r="G158" s="28">
        <v>300</v>
      </c>
      <c r="H158" s="28">
        <v>92</v>
      </c>
      <c r="I158" s="28">
        <f t="shared" si="13"/>
        <v>500</v>
      </c>
      <c r="J158" s="28">
        <f t="shared" si="14"/>
        <v>127</v>
      </c>
    </row>
    <row r="159" spans="3:10">
      <c r="C159" s="125"/>
      <c r="D159" s="121"/>
      <c r="E159" s="28"/>
      <c r="F159" s="28"/>
      <c r="G159" s="28"/>
      <c r="H159" s="28"/>
      <c r="I159" s="28"/>
      <c r="J159" s="28"/>
    </row>
    <row r="161" spans="2:10" ht="14.25">
      <c r="B161" s="113" t="s">
        <v>314</v>
      </c>
      <c r="C161" s="114"/>
      <c r="D161" s="113"/>
      <c r="E161" s="113"/>
      <c r="F161" s="113"/>
      <c r="G161" s="113"/>
      <c r="H161" s="113"/>
      <c r="I161" s="113"/>
      <c r="J161" s="113"/>
    </row>
    <row r="162" spans="2:10">
      <c r="B162" s="61" t="s">
        <v>315</v>
      </c>
      <c r="E162" s="28"/>
      <c r="F162" s="28"/>
      <c r="G162" s="28">
        <f>SUM(G166,G190,G206)</f>
        <v>407</v>
      </c>
      <c r="H162" s="28">
        <f>SUM(H166,H190,H206)</f>
        <v>7</v>
      </c>
      <c r="I162" s="28">
        <f>SUM(I166,I190,I206)</f>
        <v>407</v>
      </c>
      <c r="J162" s="28">
        <f>SUM(H162,F162)</f>
        <v>7</v>
      </c>
    </row>
    <row r="163" spans="2:10">
      <c r="B163" s="61" t="s">
        <v>316</v>
      </c>
      <c r="C163" s="115"/>
      <c r="D163" s="61"/>
      <c r="E163" s="28"/>
      <c r="F163" s="28"/>
      <c r="G163" s="28">
        <f>SUM(G189,G165,G205)</f>
        <v>1275</v>
      </c>
      <c r="H163" s="28">
        <f>SUM(H189,H165,H205)</f>
        <v>7</v>
      </c>
      <c r="I163" s="28">
        <f>SUM(I189,I165,I205)</f>
        <v>1275</v>
      </c>
      <c r="J163" s="28">
        <f>SUM(J189,J165,J205)</f>
        <v>7</v>
      </c>
    </row>
    <row r="164" spans="2:10" s="61" customFormat="1">
      <c r="B164" s="61" t="s">
        <v>317</v>
      </c>
      <c r="C164" s="115"/>
      <c r="E164" s="135"/>
      <c r="F164" s="135"/>
      <c r="G164" s="135"/>
      <c r="H164" s="135"/>
      <c r="I164" s="135"/>
      <c r="J164" s="135"/>
    </row>
    <row r="165" spans="2:10" s="61" customFormat="1">
      <c r="B165" s="61" t="s">
        <v>318</v>
      </c>
      <c r="C165" s="115"/>
      <c r="E165" s="28"/>
      <c r="F165" s="28"/>
      <c r="G165" s="28">
        <v>137</v>
      </c>
      <c r="H165" s="28">
        <v>5</v>
      </c>
      <c r="I165" s="28">
        <f>SUM(E165,G165)</f>
        <v>137</v>
      </c>
      <c r="J165" s="28">
        <f>SUM(F165,H165)</f>
        <v>5</v>
      </c>
    </row>
    <row r="166" spans="2:10" s="61" customFormat="1">
      <c r="B166" s="136" t="s">
        <v>319</v>
      </c>
      <c r="C166" s="115"/>
      <c r="D166" s="136"/>
      <c r="E166" s="28"/>
      <c r="F166" s="28"/>
      <c r="G166" s="28">
        <f>SUM(G167:G185)</f>
        <v>239</v>
      </c>
      <c r="H166" s="28">
        <f>SUM(H167:H185)</f>
        <v>5</v>
      </c>
      <c r="I166" s="28">
        <f>SUM(G166)</f>
        <v>239</v>
      </c>
      <c r="J166" s="28">
        <f>SUM(H166)</f>
        <v>5</v>
      </c>
    </row>
    <row r="167" spans="2:10" s="61" customFormat="1">
      <c r="B167" s="136"/>
      <c r="C167" s="137" t="s">
        <v>320</v>
      </c>
      <c r="D167" s="138" t="s">
        <v>321</v>
      </c>
      <c r="E167" s="28"/>
      <c r="F167" s="28"/>
      <c r="G167" s="28">
        <v>2</v>
      </c>
      <c r="H167" s="28"/>
      <c r="I167" s="28">
        <f t="shared" ref="I167:I187" si="15">SUM(E167,G167)</f>
        <v>2</v>
      </c>
      <c r="J167" s="28">
        <f>SUM(F167,H167)</f>
        <v>0</v>
      </c>
    </row>
    <row r="168" spans="2:10" s="61" customFormat="1">
      <c r="B168" s="136"/>
      <c r="C168" s="137" t="s">
        <v>322</v>
      </c>
      <c r="D168" s="138" t="s">
        <v>323</v>
      </c>
      <c r="E168" s="28"/>
      <c r="F168" s="28"/>
      <c r="G168" s="28">
        <v>2</v>
      </c>
      <c r="H168" s="28"/>
      <c r="I168" s="28">
        <f t="shared" si="15"/>
        <v>2</v>
      </c>
      <c r="J168" s="28">
        <f t="shared" ref="J168:J187" si="16">SUM(F168,H168)</f>
        <v>0</v>
      </c>
    </row>
    <row r="169" spans="2:10" s="61" customFormat="1">
      <c r="B169" s="136"/>
      <c r="C169" s="137" t="s">
        <v>324</v>
      </c>
      <c r="D169" s="139" t="s">
        <v>325</v>
      </c>
      <c r="E169" s="28"/>
      <c r="F169" s="28"/>
      <c r="G169" s="28">
        <v>4</v>
      </c>
      <c r="H169" s="28"/>
      <c r="I169" s="28">
        <f t="shared" si="15"/>
        <v>4</v>
      </c>
      <c r="J169" s="28">
        <f t="shared" si="16"/>
        <v>0</v>
      </c>
    </row>
    <row r="170" spans="2:10" s="61" customFormat="1">
      <c r="B170" s="136"/>
      <c r="C170" s="137" t="s">
        <v>326</v>
      </c>
      <c r="D170" s="138" t="s">
        <v>327</v>
      </c>
      <c r="E170" s="28"/>
      <c r="F170" s="28"/>
      <c r="G170" s="28">
        <v>20</v>
      </c>
      <c r="H170" s="28"/>
      <c r="I170" s="28">
        <f t="shared" si="15"/>
        <v>20</v>
      </c>
      <c r="J170" s="28">
        <f t="shared" si="16"/>
        <v>0</v>
      </c>
    </row>
    <row r="171" spans="2:10" s="61" customFormat="1">
      <c r="B171" s="136"/>
      <c r="C171" s="137" t="s">
        <v>328</v>
      </c>
      <c r="D171" s="138" t="s">
        <v>329</v>
      </c>
      <c r="E171" s="28"/>
      <c r="F171" s="28"/>
      <c r="G171" s="28">
        <v>15</v>
      </c>
      <c r="H171" s="28"/>
      <c r="I171" s="28">
        <f t="shared" si="15"/>
        <v>15</v>
      </c>
      <c r="J171" s="28">
        <f t="shared" si="16"/>
        <v>0</v>
      </c>
    </row>
    <row r="172" spans="2:10" s="61" customFormat="1">
      <c r="B172" s="136"/>
      <c r="C172" s="137" t="s">
        <v>330</v>
      </c>
      <c r="D172" s="138" t="s">
        <v>331</v>
      </c>
      <c r="E172" s="28"/>
      <c r="F172" s="28"/>
      <c r="G172" s="28">
        <v>5</v>
      </c>
      <c r="H172" s="28"/>
      <c r="I172" s="28">
        <f t="shared" si="15"/>
        <v>5</v>
      </c>
      <c r="J172" s="28">
        <f t="shared" si="16"/>
        <v>0</v>
      </c>
    </row>
    <row r="173" spans="2:10" s="61" customFormat="1">
      <c r="B173" s="136"/>
      <c r="C173" s="137" t="s">
        <v>332</v>
      </c>
      <c r="D173" s="138" t="s">
        <v>333</v>
      </c>
      <c r="E173" s="28"/>
      <c r="F173" s="28"/>
      <c r="G173" s="28">
        <v>1</v>
      </c>
      <c r="H173" s="28"/>
      <c r="I173" s="28">
        <f t="shared" si="15"/>
        <v>1</v>
      </c>
      <c r="J173" s="28">
        <f t="shared" si="16"/>
        <v>0</v>
      </c>
    </row>
    <row r="174" spans="2:10" s="61" customFormat="1">
      <c r="B174" s="136"/>
      <c r="C174" s="137" t="s">
        <v>334</v>
      </c>
      <c r="D174" s="139" t="s">
        <v>335</v>
      </c>
      <c r="E174" s="28"/>
      <c r="F174" s="28"/>
      <c r="G174" s="28">
        <v>2</v>
      </c>
      <c r="H174" s="28"/>
      <c r="I174" s="28">
        <f t="shared" si="15"/>
        <v>2</v>
      </c>
      <c r="J174" s="28">
        <f t="shared" si="16"/>
        <v>0</v>
      </c>
    </row>
    <row r="175" spans="2:10" s="61" customFormat="1">
      <c r="B175" s="136"/>
      <c r="C175" s="137" t="s">
        <v>336</v>
      </c>
      <c r="D175" s="138" t="s">
        <v>337</v>
      </c>
      <c r="E175" s="28"/>
      <c r="F175" s="28"/>
      <c r="G175" s="28">
        <v>20</v>
      </c>
      <c r="H175" s="28"/>
      <c r="I175" s="28">
        <f t="shared" si="15"/>
        <v>20</v>
      </c>
      <c r="J175" s="28">
        <f t="shared" si="16"/>
        <v>0</v>
      </c>
    </row>
    <row r="176" spans="2:10" s="61" customFormat="1">
      <c r="B176" s="136"/>
      <c r="C176" s="137" t="s">
        <v>338</v>
      </c>
      <c r="D176" s="138" t="s">
        <v>339</v>
      </c>
      <c r="E176" s="28"/>
      <c r="F176" s="28"/>
      <c r="G176" s="28">
        <v>2</v>
      </c>
      <c r="H176" s="28"/>
      <c r="I176" s="28">
        <f t="shared" si="15"/>
        <v>2</v>
      </c>
      <c r="J176" s="28">
        <f t="shared" si="16"/>
        <v>0</v>
      </c>
    </row>
    <row r="177" spans="2:10" s="61" customFormat="1">
      <c r="B177" s="136"/>
      <c r="C177" s="137" t="s">
        <v>340</v>
      </c>
      <c r="D177" s="138" t="s">
        <v>341</v>
      </c>
      <c r="E177" s="28"/>
      <c r="F177" s="28"/>
      <c r="G177" s="28">
        <v>2</v>
      </c>
      <c r="H177" s="28"/>
      <c r="I177" s="28">
        <f t="shared" si="15"/>
        <v>2</v>
      </c>
      <c r="J177" s="28">
        <f t="shared" si="16"/>
        <v>0</v>
      </c>
    </row>
    <row r="178" spans="2:10" s="61" customFormat="1">
      <c r="B178" s="136"/>
      <c r="C178" s="137" t="s">
        <v>342</v>
      </c>
      <c r="D178" s="139" t="s">
        <v>343</v>
      </c>
      <c r="E178" s="28"/>
      <c r="F178" s="28"/>
      <c r="G178" s="28">
        <v>2</v>
      </c>
      <c r="H178" s="28"/>
      <c r="I178" s="28">
        <f t="shared" si="15"/>
        <v>2</v>
      </c>
      <c r="J178" s="28">
        <f t="shared" si="16"/>
        <v>0</v>
      </c>
    </row>
    <row r="179" spans="2:10" s="61" customFormat="1">
      <c r="B179" s="136"/>
      <c r="C179" s="137" t="s">
        <v>344</v>
      </c>
      <c r="D179" s="139" t="s">
        <v>345</v>
      </c>
      <c r="E179" s="28"/>
      <c r="F179" s="28"/>
      <c r="G179" s="28">
        <v>2</v>
      </c>
      <c r="H179" s="28"/>
      <c r="I179" s="28">
        <f t="shared" si="15"/>
        <v>2</v>
      </c>
      <c r="J179" s="28">
        <f t="shared" si="16"/>
        <v>0</v>
      </c>
    </row>
    <row r="180" spans="2:10" s="61" customFormat="1">
      <c r="B180" s="136"/>
      <c r="C180" s="137" t="s">
        <v>346</v>
      </c>
      <c r="D180" s="139" t="s">
        <v>347</v>
      </c>
      <c r="E180" s="28"/>
      <c r="F180" s="28"/>
      <c r="G180" s="28">
        <v>2</v>
      </c>
      <c r="H180" s="28"/>
      <c r="I180" s="28">
        <f t="shared" si="15"/>
        <v>2</v>
      </c>
      <c r="J180" s="28">
        <f t="shared" si="16"/>
        <v>0</v>
      </c>
    </row>
    <row r="181" spans="2:10" s="61" customFormat="1">
      <c r="B181" s="136"/>
      <c r="C181" s="137" t="s">
        <v>348</v>
      </c>
      <c r="D181" s="139" t="s">
        <v>349</v>
      </c>
      <c r="E181" s="28"/>
      <c r="F181" s="28"/>
      <c r="G181" s="28">
        <v>2</v>
      </c>
      <c r="H181" s="28"/>
      <c r="I181" s="28">
        <f t="shared" si="15"/>
        <v>2</v>
      </c>
      <c r="J181" s="28">
        <f t="shared" si="16"/>
        <v>0</v>
      </c>
    </row>
    <row r="182" spans="2:10" s="61" customFormat="1">
      <c r="B182" s="136"/>
      <c r="C182" s="137" t="s">
        <v>350</v>
      </c>
      <c r="D182" s="139" t="s">
        <v>351</v>
      </c>
      <c r="E182" s="28"/>
      <c r="F182" s="28"/>
      <c r="G182" s="28">
        <v>150</v>
      </c>
      <c r="H182" s="28">
        <v>5</v>
      </c>
      <c r="I182" s="28">
        <f t="shared" si="15"/>
        <v>150</v>
      </c>
      <c r="J182" s="28">
        <f t="shared" si="16"/>
        <v>5</v>
      </c>
    </row>
    <row r="183" spans="2:10" s="61" customFormat="1">
      <c r="B183" s="136"/>
      <c r="C183" s="137" t="s">
        <v>352</v>
      </c>
      <c r="D183" s="139" t="s">
        <v>353</v>
      </c>
      <c r="E183" s="28"/>
      <c r="F183" s="28"/>
      <c r="G183" s="28">
        <v>2</v>
      </c>
      <c r="H183" s="28"/>
      <c r="I183" s="28">
        <f t="shared" si="15"/>
        <v>2</v>
      </c>
      <c r="J183" s="28">
        <f t="shared" si="16"/>
        <v>0</v>
      </c>
    </row>
    <row r="184" spans="2:10" s="61" customFormat="1">
      <c r="B184" s="136"/>
      <c r="C184" s="137" t="s">
        <v>354</v>
      </c>
      <c r="D184" s="139" t="s">
        <v>355</v>
      </c>
      <c r="E184" s="28"/>
      <c r="F184" s="28"/>
      <c r="G184" s="28">
        <v>2</v>
      </c>
      <c r="H184" s="28"/>
      <c r="I184" s="28">
        <f t="shared" si="15"/>
        <v>2</v>
      </c>
      <c r="J184" s="28">
        <f t="shared" si="16"/>
        <v>0</v>
      </c>
    </row>
    <row r="185" spans="2:10" s="61" customFormat="1">
      <c r="B185" s="136"/>
      <c r="C185" s="137" t="s">
        <v>356</v>
      </c>
      <c r="D185" s="139" t="s">
        <v>357</v>
      </c>
      <c r="E185" s="28"/>
      <c r="F185" s="28"/>
      <c r="G185" s="28">
        <v>2</v>
      </c>
      <c r="H185" s="28"/>
      <c r="I185" s="28">
        <f t="shared" si="15"/>
        <v>2</v>
      </c>
      <c r="J185" s="28">
        <f t="shared" si="16"/>
        <v>0</v>
      </c>
    </row>
    <row r="186" spans="2:10" s="61" customFormat="1">
      <c r="B186" s="136"/>
      <c r="C186" s="140"/>
      <c r="D186" s="141"/>
      <c r="E186" s="142"/>
      <c r="F186" s="142"/>
      <c r="G186" s="142"/>
      <c r="H186" s="142"/>
      <c r="I186" s="28">
        <f t="shared" si="15"/>
        <v>0</v>
      </c>
      <c r="J186" s="28">
        <f t="shared" si="16"/>
        <v>0</v>
      </c>
    </row>
    <row r="187" spans="2:10" ht="11.25" customHeight="1">
      <c r="C187" s="143"/>
      <c r="D187" s="125"/>
      <c r="E187" s="125"/>
      <c r="F187" s="125"/>
      <c r="G187" s="125"/>
      <c r="H187" s="125"/>
      <c r="I187" s="28">
        <f t="shared" si="15"/>
        <v>0</v>
      </c>
      <c r="J187" s="28">
        <f t="shared" si="16"/>
        <v>0</v>
      </c>
    </row>
    <row r="188" spans="2:10" s="61" customFormat="1">
      <c r="B188" s="61" t="s">
        <v>358</v>
      </c>
      <c r="C188" s="115"/>
      <c r="E188" s="144"/>
      <c r="F188" s="144"/>
      <c r="G188" s="144"/>
      <c r="H188" s="144"/>
      <c r="I188" s="144"/>
      <c r="J188" s="144"/>
    </row>
    <row r="189" spans="2:10" customFormat="1">
      <c r="B189" s="119" t="s">
        <v>318</v>
      </c>
      <c r="C189" s="119"/>
      <c r="D189" s="119"/>
      <c r="E189" s="28"/>
      <c r="F189" s="28"/>
      <c r="G189" s="28">
        <v>1130</v>
      </c>
      <c r="H189" s="28">
        <v>2</v>
      </c>
      <c r="I189" s="28">
        <f>SUM(E189,G189)</f>
        <v>1130</v>
      </c>
      <c r="J189" s="28">
        <f>SUM(F189,H189)</f>
        <v>2</v>
      </c>
    </row>
    <row r="190" spans="2:10" customFormat="1">
      <c r="B190" s="119" t="s">
        <v>319</v>
      </c>
      <c r="C190" s="119"/>
      <c r="D190" s="119"/>
      <c r="E190" s="28">
        <f>SUM(E191:E201)</f>
        <v>0</v>
      </c>
      <c r="F190" s="28">
        <f>SUM(F191:F201)</f>
        <v>0</v>
      </c>
      <c r="G190" s="28">
        <f>SUM(G191:G201)</f>
        <v>160</v>
      </c>
      <c r="H190" s="28">
        <f>SUM(H191:H201)</f>
        <v>2</v>
      </c>
      <c r="I190" s="28">
        <f>SUM(G190)</f>
        <v>160</v>
      </c>
      <c r="J190" s="28">
        <f>SUM(G190)</f>
        <v>160</v>
      </c>
    </row>
    <row r="191" spans="2:10">
      <c r="C191" s="137" t="s">
        <v>359</v>
      </c>
      <c r="D191" s="145" t="s">
        <v>360</v>
      </c>
      <c r="E191" s="28"/>
      <c r="F191" s="28"/>
      <c r="G191" s="28">
        <v>20</v>
      </c>
      <c r="H191" s="28"/>
      <c r="I191" s="28">
        <f t="shared" ref="I191:I201" si="17">SUM(E191,G191)</f>
        <v>20</v>
      </c>
      <c r="J191" s="28">
        <f t="shared" ref="J191:J201" si="18">SUM(F191,H191)</f>
        <v>0</v>
      </c>
    </row>
    <row r="192" spans="2:10">
      <c r="C192" s="137" t="s">
        <v>361</v>
      </c>
      <c r="D192" s="138" t="s">
        <v>362</v>
      </c>
      <c r="E192" s="28"/>
      <c r="F192" s="28"/>
      <c r="G192" s="28">
        <v>55</v>
      </c>
      <c r="H192" s="28">
        <v>2</v>
      </c>
      <c r="I192" s="28">
        <f t="shared" si="17"/>
        <v>55</v>
      </c>
      <c r="J192" s="28">
        <f t="shared" si="18"/>
        <v>2</v>
      </c>
    </row>
    <row r="193" spans="2:11">
      <c r="C193" s="137" t="s">
        <v>363</v>
      </c>
      <c r="D193" s="138" t="s">
        <v>364</v>
      </c>
      <c r="E193" s="28"/>
      <c r="F193" s="28"/>
      <c r="G193" s="28">
        <v>12</v>
      </c>
      <c r="H193" s="28"/>
      <c r="I193" s="28">
        <f t="shared" si="17"/>
        <v>12</v>
      </c>
      <c r="J193" s="28">
        <f t="shared" si="18"/>
        <v>0</v>
      </c>
    </row>
    <row r="194" spans="2:11">
      <c r="C194" s="137" t="s">
        <v>365</v>
      </c>
      <c r="D194" s="138" t="s">
        <v>366</v>
      </c>
      <c r="E194" s="28"/>
      <c r="F194" s="28"/>
      <c r="G194" s="28">
        <v>6</v>
      </c>
      <c r="H194" s="28"/>
      <c r="I194" s="28">
        <f t="shared" si="17"/>
        <v>6</v>
      </c>
      <c r="J194" s="28">
        <f t="shared" si="18"/>
        <v>0</v>
      </c>
    </row>
    <row r="195" spans="2:11">
      <c r="C195" s="146" t="s">
        <v>367</v>
      </c>
      <c r="D195" s="147" t="s">
        <v>368</v>
      </c>
      <c r="E195" s="28"/>
      <c r="F195" s="28"/>
      <c r="G195" s="28">
        <v>1</v>
      </c>
      <c r="H195" s="28"/>
      <c r="I195" s="28">
        <f t="shared" si="17"/>
        <v>1</v>
      </c>
      <c r="J195" s="28">
        <f t="shared" si="18"/>
        <v>0</v>
      </c>
    </row>
    <row r="196" spans="2:11">
      <c r="C196" s="146" t="s">
        <v>369</v>
      </c>
      <c r="D196" s="148" t="s">
        <v>370</v>
      </c>
      <c r="E196" s="28"/>
      <c r="F196" s="28"/>
      <c r="G196" s="28">
        <v>15</v>
      </c>
      <c r="H196" s="28"/>
      <c r="I196" s="28">
        <f t="shared" si="17"/>
        <v>15</v>
      </c>
      <c r="J196" s="28">
        <f t="shared" si="18"/>
        <v>0</v>
      </c>
    </row>
    <row r="197" spans="2:11" ht="25.5">
      <c r="C197" s="146" t="s">
        <v>371</v>
      </c>
      <c r="D197" s="149" t="s">
        <v>372</v>
      </c>
      <c r="E197" s="28"/>
      <c r="F197" s="28"/>
      <c r="G197" s="28">
        <v>6</v>
      </c>
      <c r="H197" s="28"/>
      <c r="I197" s="28">
        <f t="shared" si="17"/>
        <v>6</v>
      </c>
      <c r="J197" s="28">
        <f t="shared" si="18"/>
        <v>0</v>
      </c>
    </row>
    <row r="198" spans="2:11">
      <c r="C198" s="146" t="s">
        <v>373</v>
      </c>
      <c r="D198" s="147" t="s">
        <v>374</v>
      </c>
      <c r="E198" s="28"/>
      <c r="F198" s="28"/>
      <c r="G198" s="28">
        <v>3</v>
      </c>
      <c r="H198" s="28"/>
      <c r="I198" s="28">
        <f t="shared" si="17"/>
        <v>3</v>
      </c>
      <c r="J198" s="28">
        <f t="shared" si="18"/>
        <v>0</v>
      </c>
    </row>
    <row r="199" spans="2:11" ht="25.5">
      <c r="C199" s="146" t="s">
        <v>375</v>
      </c>
      <c r="D199" s="149" t="s">
        <v>376</v>
      </c>
      <c r="E199" s="28"/>
      <c r="F199" s="28"/>
      <c r="G199" s="28">
        <v>27</v>
      </c>
      <c r="H199" s="28"/>
      <c r="I199" s="28">
        <f t="shared" si="17"/>
        <v>27</v>
      </c>
      <c r="J199" s="28">
        <f t="shared" si="18"/>
        <v>0</v>
      </c>
    </row>
    <row r="200" spans="2:11">
      <c r="C200" s="146" t="s">
        <v>377</v>
      </c>
      <c r="D200" s="147" t="s">
        <v>378</v>
      </c>
      <c r="E200" s="28"/>
      <c r="F200" s="28"/>
      <c r="G200" s="28">
        <v>1</v>
      </c>
      <c r="H200" s="28"/>
      <c r="I200" s="28">
        <f t="shared" si="17"/>
        <v>1</v>
      </c>
      <c r="J200" s="28">
        <f t="shared" si="18"/>
        <v>0</v>
      </c>
    </row>
    <row r="201" spans="2:11">
      <c r="C201" s="146" t="s">
        <v>379</v>
      </c>
      <c r="D201" s="149" t="s">
        <v>380</v>
      </c>
      <c r="E201" s="28"/>
      <c r="F201" s="28"/>
      <c r="G201" s="28">
        <v>14</v>
      </c>
      <c r="H201" s="28"/>
      <c r="I201" s="28">
        <f t="shared" si="17"/>
        <v>14</v>
      </c>
      <c r="J201" s="28">
        <f t="shared" si="18"/>
        <v>0</v>
      </c>
    </row>
    <row r="202" spans="2:11">
      <c r="C202" s="143"/>
      <c r="D202" s="125"/>
      <c r="E202" s="125"/>
      <c r="F202" s="125"/>
      <c r="G202" s="125"/>
      <c r="H202" s="125"/>
      <c r="I202" s="28"/>
      <c r="J202" s="28"/>
    </row>
    <row r="203" spans="2:11">
      <c r="C203" s="143"/>
      <c r="D203" s="125"/>
      <c r="E203" s="125"/>
      <c r="F203" s="125"/>
      <c r="G203" s="125"/>
      <c r="H203" s="125"/>
      <c r="I203" s="28"/>
      <c r="J203" s="28"/>
    </row>
    <row r="204" spans="2:11">
      <c r="B204" s="61" t="s">
        <v>381</v>
      </c>
      <c r="C204" s="115"/>
      <c r="D204" s="61"/>
      <c r="E204" s="144"/>
      <c r="F204" s="144"/>
      <c r="G204" s="144"/>
      <c r="H204" s="144"/>
      <c r="I204" s="144"/>
      <c r="J204" s="144"/>
      <c r="K204" s="152" t="s">
        <v>382</v>
      </c>
    </row>
    <row r="205" spans="2:11">
      <c r="B205" s="119" t="s">
        <v>318</v>
      </c>
      <c r="C205" s="119"/>
      <c r="D205" s="119"/>
      <c r="E205" s="28"/>
      <c r="F205" s="28"/>
      <c r="G205" s="28">
        <v>8</v>
      </c>
      <c r="H205" s="28"/>
      <c r="I205" s="28">
        <f t="shared" ref="I205:J205" si="19">SUM(E205,G205)</f>
        <v>8</v>
      </c>
      <c r="J205" s="28">
        <f t="shared" si="19"/>
        <v>0</v>
      </c>
    </row>
    <row r="206" spans="2:11">
      <c r="B206" s="119" t="s">
        <v>319</v>
      </c>
      <c r="C206" s="119"/>
      <c r="D206" s="119"/>
      <c r="E206" s="28"/>
      <c r="F206" s="28"/>
      <c r="G206" s="28">
        <f>SUM(G207:G208)</f>
        <v>8</v>
      </c>
      <c r="H206" s="28">
        <f>SUM(H207:H208)</f>
        <v>0</v>
      </c>
      <c r="I206" s="28">
        <f>SUM(E206,G206)</f>
        <v>8</v>
      </c>
      <c r="J206" s="28">
        <f>SUM(F206,H206)</f>
        <v>0</v>
      </c>
    </row>
    <row r="207" spans="2:11" ht="25.5">
      <c r="C207" s="146" t="s">
        <v>383</v>
      </c>
      <c r="D207" s="150" t="s">
        <v>384</v>
      </c>
      <c r="E207" s="28"/>
      <c r="F207" s="28"/>
      <c r="G207" s="28">
        <v>2</v>
      </c>
      <c r="H207" s="28"/>
      <c r="I207" s="28">
        <f>SUM(E207,G207)</f>
        <v>2</v>
      </c>
      <c r="J207" s="28">
        <f t="shared" ref="J207:J208" si="20">SUM(F207,H207)</f>
        <v>0</v>
      </c>
    </row>
    <row r="208" spans="2:11" ht="25.5">
      <c r="C208" s="146" t="s">
        <v>385</v>
      </c>
      <c r="D208" s="149" t="s">
        <v>386</v>
      </c>
      <c r="E208" s="28"/>
      <c r="F208" s="28"/>
      <c r="G208" s="28">
        <v>6</v>
      </c>
      <c r="H208" s="28"/>
      <c r="I208" s="28">
        <f>SUM(E208,G208)</f>
        <v>6</v>
      </c>
      <c r="J208" s="28">
        <f t="shared" si="20"/>
        <v>0</v>
      </c>
    </row>
    <row r="209" spans="2:10">
      <c r="C209" s="151"/>
      <c r="D209" s="31"/>
      <c r="E209" s="125"/>
      <c r="F209" s="125"/>
      <c r="G209" s="125"/>
      <c r="H209" s="125"/>
      <c r="I209" s="28"/>
      <c r="J209" s="28"/>
    </row>
    <row r="210" spans="2:10">
      <c r="D210" s="152"/>
      <c r="E210" s="152"/>
      <c r="F210" s="152"/>
      <c r="G210" s="152"/>
      <c r="H210" s="152"/>
      <c r="I210" s="152"/>
      <c r="J210" s="152"/>
    </row>
    <row r="211" spans="2:10" ht="14.25">
      <c r="B211" s="113" t="s">
        <v>387</v>
      </c>
      <c r="C211" s="114"/>
      <c r="D211" s="113"/>
      <c r="E211" s="113"/>
      <c r="F211" s="113"/>
      <c r="G211" s="113"/>
      <c r="H211" s="113"/>
      <c r="I211" s="113"/>
      <c r="J211" s="113"/>
    </row>
    <row r="212" spans="2:10">
      <c r="B212" s="119" t="s">
        <v>388</v>
      </c>
      <c r="C212" s="88"/>
      <c r="D212" s="88"/>
      <c r="E212" s="126">
        <f t="shared" ref="E212:J212" si="21">SUM(E215,E291)</f>
        <v>0</v>
      </c>
      <c r="F212" s="126">
        <f t="shared" si="21"/>
        <v>0</v>
      </c>
      <c r="G212" s="126">
        <f t="shared" si="21"/>
        <v>1156</v>
      </c>
      <c r="H212" s="126">
        <f t="shared" si="21"/>
        <v>17</v>
      </c>
      <c r="I212" s="126">
        <f t="shared" si="21"/>
        <v>1156</v>
      </c>
      <c r="J212" s="126">
        <f t="shared" si="21"/>
        <v>17</v>
      </c>
    </row>
    <row r="213" spans="2:10">
      <c r="B213" s="119" t="s">
        <v>389</v>
      </c>
      <c r="C213" s="88"/>
      <c r="D213" s="88"/>
      <c r="E213" s="126">
        <f>SUM(E216,E292)</f>
        <v>0</v>
      </c>
      <c r="F213" s="126">
        <f t="shared" ref="F213:J213" si="22">SUM(F216,F292)</f>
        <v>0</v>
      </c>
      <c r="G213" s="126">
        <f t="shared" si="22"/>
        <v>1156</v>
      </c>
      <c r="H213" s="126">
        <f t="shared" si="22"/>
        <v>17</v>
      </c>
      <c r="I213" s="126">
        <f t="shared" si="22"/>
        <v>1156</v>
      </c>
      <c r="J213" s="126">
        <f t="shared" si="22"/>
        <v>17</v>
      </c>
    </row>
    <row r="214" spans="2:10">
      <c r="B214" s="119" t="s">
        <v>390</v>
      </c>
      <c r="C214" s="88"/>
      <c r="D214" s="88"/>
      <c r="E214" s="126">
        <f>SUM(E217,E293)</f>
        <v>0</v>
      </c>
      <c r="F214" s="126">
        <f t="shared" ref="F214:J214" si="23">SUM(F217,F293)</f>
        <v>0</v>
      </c>
      <c r="G214" s="126">
        <f t="shared" si="23"/>
        <v>5283</v>
      </c>
      <c r="H214" s="126">
        <f t="shared" si="23"/>
        <v>6721</v>
      </c>
      <c r="I214" s="126">
        <f t="shared" si="23"/>
        <v>5283</v>
      </c>
      <c r="J214" s="126">
        <f t="shared" si="23"/>
        <v>6721</v>
      </c>
    </row>
    <row r="215" spans="2:10">
      <c r="B215" s="61" t="s">
        <v>391</v>
      </c>
      <c r="C215" s="115"/>
      <c r="D215" s="61"/>
      <c r="E215" s="28"/>
      <c r="F215" s="28"/>
      <c r="G215" s="28">
        <v>784</v>
      </c>
      <c r="H215" s="28">
        <v>11</v>
      </c>
      <c r="I215" s="28">
        <f>SUM(E215,G215)</f>
        <v>784</v>
      </c>
      <c r="J215" s="28">
        <f>SUM(F215,H215)</f>
        <v>11</v>
      </c>
    </row>
    <row r="216" spans="2:10">
      <c r="B216" s="304" t="s">
        <v>392</v>
      </c>
      <c r="C216" s="115"/>
      <c r="D216" s="61"/>
      <c r="E216" s="28"/>
      <c r="F216" s="28"/>
      <c r="G216" s="28">
        <v>784</v>
      </c>
      <c r="H216" s="28">
        <v>11</v>
      </c>
      <c r="I216" s="28">
        <f t="shared" ref="I216:J217" si="24">SUM(E216,G216)</f>
        <v>784</v>
      </c>
      <c r="J216" s="28">
        <f t="shared" si="24"/>
        <v>11</v>
      </c>
    </row>
    <row r="217" spans="2:10">
      <c r="B217" s="61" t="s">
        <v>393</v>
      </c>
      <c r="C217" s="115"/>
      <c r="D217" s="61"/>
      <c r="E217" s="28"/>
      <c r="F217" s="28"/>
      <c r="G217" s="28">
        <f>SUM(G218:G287)</f>
        <v>4623</v>
      </c>
      <c r="H217" s="28">
        <f>SUM(H218:H287)</f>
        <v>5840</v>
      </c>
      <c r="I217" s="28">
        <f t="shared" si="24"/>
        <v>4623</v>
      </c>
      <c r="J217" s="28">
        <f>SUM(H217)</f>
        <v>5840</v>
      </c>
    </row>
    <row r="218" spans="2:10">
      <c r="C218" s="122" t="s">
        <v>394</v>
      </c>
      <c r="D218" s="153" t="s">
        <v>395</v>
      </c>
      <c r="E218" s="28"/>
      <c r="F218" s="28"/>
      <c r="G218" s="28">
        <v>250</v>
      </c>
      <c r="H218" s="28">
        <v>43</v>
      </c>
      <c r="I218" s="28">
        <f t="shared" ref="I218:I252" si="25">SUM(E218,G218)</f>
        <v>250</v>
      </c>
      <c r="J218" s="28">
        <f t="shared" ref="J218:J252" si="26">SUM(F218,H218)</f>
        <v>43</v>
      </c>
    </row>
    <row r="219" spans="2:10">
      <c r="C219" s="122" t="s">
        <v>396</v>
      </c>
      <c r="D219" s="153" t="s">
        <v>397</v>
      </c>
      <c r="E219" s="28"/>
      <c r="F219" s="28"/>
      <c r="G219" s="28">
        <v>360</v>
      </c>
      <c r="H219" s="28">
        <v>386</v>
      </c>
      <c r="I219" s="28">
        <f t="shared" si="25"/>
        <v>360</v>
      </c>
      <c r="J219" s="28">
        <f t="shared" si="26"/>
        <v>386</v>
      </c>
    </row>
    <row r="220" spans="2:10">
      <c r="C220" s="122" t="s">
        <v>398</v>
      </c>
      <c r="D220" s="154" t="s">
        <v>399</v>
      </c>
      <c r="E220" s="28"/>
      <c r="F220" s="28"/>
      <c r="G220" s="28">
        <v>550</v>
      </c>
      <c r="H220" s="28">
        <v>470</v>
      </c>
      <c r="I220" s="28">
        <f t="shared" si="25"/>
        <v>550</v>
      </c>
      <c r="J220" s="28">
        <f t="shared" si="26"/>
        <v>470</v>
      </c>
    </row>
    <row r="221" spans="2:10" ht="25.5">
      <c r="C221" s="122" t="s">
        <v>400</v>
      </c>
      <c r="D221" s="154" t="s">
        <v>401</v>
      </c>
      <c r="E221" s="28"/>
      <c r="F221" s="28"/>
      <c r="G221" s="28">
        <v>800</v>
      </c>
      <c r="H221" s="28">
        <v>560</v>
      </c>
      <c r="I221" s="28">
        <f t="shared" si="25"/>
        <v>800</v>
      </c>
      <c r="J221" s="28">
        <f t="shared" si="26"/>
        <v>560</v>
      </c>
    </row>
    <row r="222" spans="2:10">
      <c r="C222" s="122" t="s">
        <v>402</v>
      </c>
      <c r="D222" s="123" t="s">
        <v>403</v>
      </c>
      <c r="E222" s="28"/>
      <c r="F222" s="28"/>
      <c r="G222" s="28">
        <v>500</v>
      </c>
      <c r="H222" s="28">
        <v>237</v>
      </c>
      <c r="I222" s="28">
        <f t="shared" si="25"/>
        <v>500</v>
      </c>
      <c r="J222" s="28">
        <f t="shared" si="26"/>
        <v>237</v>
      </c>
    </row>
    <row r="223" spans="2:10">
      <c r="C223" s="122" t="s">
        <v>404</v>
      </c>
      <c r="D223" s="123" t="s">
        <v>405</v>
      </c>
      <c r="E223" s="28"/>
      <c r="F223" s="28"/>
      <c r="G223" s="28">
        <v>4</v>
      </c>
      <c r="H223" s="28"/>
      <c r="I223" s="28">
        <f t="shared" si="25"/>
        <v>4</v>
      </c>
      <c r="J223" s="28">
        <f t="shared" si="26"/>
        <v>0</v>
      </c>
    </row>
    <row r="224" spans="2:10">
      <c r="C224" s="155" t="s">
        <v>406</v>
      </c>
      <c r="D224" s="156" t="s">
        <v>407</v>
      </c>
      <c r="E224" s="129"/>
      <c r="F224" s="129"/>
      <c r="G224" s="129">
        <v>50</v>
      </c>
      <c r="H224" s="129">
        <v>251</v>
      </c>
      <c r="I224" s="28">
        <f t="shared" si="25"/>
        <v>50</v>
      </c>
      <c r="J224" s="28">
        <f t="shared" si="26"/>
        <v>251</v>
      </c>
    </row>
    <row r="225" spans="3:10">
      <c r="C225" s="122" t="s">
        <v>408</v>
      </c>
      <c r="D225" s="157" t="s">
        <v>409</v>
      </c>
      <c r="E225" s="28"/>
      <c r="F225" s="28"/>
      <c r="G225" s="28">
        <v>10</v>
      </c>
      <c r="H225" s="28">
        <v>303</v>
      </c>
      <c r="I225" s="28">
        <f t="shared" si="25"/>
        <v>10</v>
      </c>
      <c r="J225" s="28">
        <f t="shared" si="26"/>
        <v>303</v>
      </c>
    </row>
    <row r="226" spans="3:10">
      <c r="C226" s="155" t="s">
        <v>410</v>
      </c>
      <c r="D226" s="158" t="s">
        <v>411</v>
      </c>
      <c r="E226" s="129"/>
      <c r="F226" s="129"/>
      <c r="G226" s="129">
        <v>100</v>
      </c>
      <c r="H226" s="129"/>
      <c r="I226" s="28">
        <f t="shared" si="25"/>
        <v>100</v>
      </c>
      <c r="J226" s="28">
        <f t="shared" si="26"/>
        <v>0</v>
      </c>
    </row>
    <row r="227" spans="3:10">
      <c r="C227" s="122" t="s">
        <v>412</v>
      </c>
      <c r="D227" s="159" t="s">
        <v>413</v>
      </c>
      <c r="E227" s="28"/>
      <c r="F227" s="28"/>
      <c r="G227" s="28">
        <v>30</v>
      </c>
      <c r="H227" s="28">
        <v>1</v>
      </c>
      <c r="I227" s="28">
        <f t="shared" si="25"/>
        <v>30</v>
      </c>
      <c r="J227" s="28">
        <f t="shared" si="26"/>
        <v>1</v>
      </c>
    </row>
    <row r="228" spans="3:10">
      <c r="C228" s="155" t="s">
        <v>414</v>
      </c>
      <c r="D228" s="158" t="s">
        <v>415</v>
      </c>
      <c r="E228" s="129"/>
      <c r="F228" s="129"/>
      <c r="G228" s="129">
        <v>50</v>
      </c>
      <c r="H228" s="129">
        <v>20</v>
      </c>
      <c r="I228" s="28">
        <f t="shared" si="25"/>
        <v>50</v>
      </c>
      <c r="J228" s="28">
        <f t="shared" si="26"/>
        <v>20</v>
      </c>
    </row>
    <row r="229" spans="3:10">
      <c r="C229" s="155" t="s">
        <v>416</v>
      </c>
      <c r="D229" s="158" t="s">
        <v>417</v>
      </c>
      <c r="E229" s="129"/>
      <c r="F229" s="129"/>
      <c r="G229" s="129">
        <v>50</v>
      </c>
      <c r="H229" s="129">
        <v>20</v>
      </c>
      <c r="I229" s="28">
        <f t="shared" si="25"/>
        <v>50</v>
      </c>
      <c r="J229" s="28">
        <f t="shared" si="26"/>
        <v>20</v>
      </c>
    </row>
    <row r="230" spans="3:10">
      <c r="C230" s="122" t="s">
        <v>418</v>
      </c>
      <c r="D230" s="159" t="s">
        <v>419</v>
      </c>
      <c r="E230" s="28"/>
      <c r="F230" s="28"/>
      <c r="G230" s="28">
        <v>3</v>
      </c>
      <c r="H230" s="28"/>
      <c r="I230" s="28">
        <f t="shared" si="25"/>
        <v>3</v>
      </c>
      <c r="J230" s="28">
        <f t="shared" si="26"/>
        <v>0</v>
      </c>
    </row>
    <row r="231" spans="3:10">
      <c r="C231" s="122" t="s">
        <v>420</v>
      </c>
      <c r="D231" s="159" t="s">
        <v>421</v>
      </c>
      <c r="E231" s="28"/>
      <c r="F231" s="28"/>
      <c r="G231" s="28">
        <v>50</v>
      </c>
      <c r="H231" s="28">
        <v>229</v>
      </c>
      <c r="I231" s="28">
        <f t="shared" si="25"/>
        <v>50</v>
      </c>
      <c r="J231" s="28">
        <f t="shared" si="26"/>
        <v>229</v>
      </c>
    </row>
    <row r="232" spans="3:10">
      <c r="C232" s="122" t="s">
        <v>422</v>
      </c>
      <c r="D232" s="160" t="s">
        <v>423</v>
      </c>
      <c r="E232" s="28"/>
      <c r="F232" s="28"/>
      <c r="G232" s="28">
        <v>50</v>
      </c>
      <c r="H232" s="28">
        <v>250</v>
      </c>
      <c r="I232" s="28">
        <f t="shared" si="25"/>
        <v>50</v>
      </c>
      <c r="J232" s="28">
        <f t="shared" si="26"/>
        <v>250</v>
      </c>
    </row>
    <row r="233" spans="3:10">
      <c r="C233" s="122" t="s">
        <v>424</v>
      </c>
      <c r="D233" s="160" t="s">
        <v>425</v>
      </c>
      <c r="E233" s="28"/>
      <c r="F233" s="28"/>
      <c r="G233" s="28">
        <v>1</v>
      </c>
      <c r="H233" s="28"/>
      <c r="I233" s="28">
        <f t="shared" si="25"/>
        <v>1</v>
      </c>
      <c r="J233" s="28">
        <f t="shared" si="26"/>
        <v>0</v>
      </c>
    </row>
    <row r="234" spans="3:10">
      <c r="C234" s="122" t="s">
        <v>426</v>
      </c>
      <c r="D234" s="159" t="s">
        <v>427</v>
      </c>
      <c r="E234" s="28"/>
      <c r="F234" s="28"/>
      <c r="G234" s="28">
        <v>50</v>
      </c>
      <c r="H234" s="28">
        <v>245</v>
      </c>
      <c r="I234" s="28">
        <f t="shared" si="25"/>
        <v>50</v>
      </c>
      <c r="J234" s="28">
        <f t="shared" si="26"/>
        <v>245</v>
      </c>
    </row>
    <row r="235" spans="3:10">
      <c r="C235" s="122" t="s">
        <v>428</v>
      </c>
      <c r="D235" s="160" t="s">
        <v>429</v>
      </c>
      <c r="E235" s="28"/>
      <c r="F235" s="28"/>
      <c r="G235" s="28">
        <v>20</v>
      </c>
      <c r="H235" s="28">
        <v>29</v>
      </c>
      <c r="I235" s="28">
        <f t="shared" si="25"/>
        <v>20</v>
      </c>
      <c r="J235" s="28">
        <f t="shared" si="26"/>
        <v>29</v>
      </c>
    </row>
    <row r="236" spans="3:10">
      <c r="C236" s="160" t="s">
        <v>430</v>
      </c>
      <c r="D236" s="154" t="s">
        <v>431</v>
      </c>
      <c r="E236" s="28"/>
      <c r="F236" s="28"/>
      <c r="G236" s="28">
        <v>20</v>
      </c>
      <c r="H236" s="28">
        <v>7</v>
      </c>
      <c r="I236" s="28">
        <f t="shared" si="25"/>
        <v>20</v>
      </c>
      <c r="J236" s="28">
        <f t="shared" si="26"/>
        <v>7</v>
      </c>
    </row>
    <row r="237" spans="3:10">
      <c r="C237" s="122" t="s">
        <v>432</v>
      </c>
      <c r="D237" s="159" t="s">
        <v>433</v>
      </c>
      <c r="E237" s="28"/>
      <c r="F237" s="28"/>
      <c r="G237" s="28">
        <v>50</v>
      </c>
      <c r="H237" s="28">
        <v>4</v>
      </c>
      <c r="I237" s="28">
        <f t="shared" si="25"/>
        <v>50</v>
      </c>
      <c r="J237" s="28">
        <f t="shared" si="26"/>
        <v>4</v>
      </c>
    </row>
    <row r="238" spans="3:10">
      <c r="C238" s="122" t="s">
        <v>434</v>
      </c>
      <c r="D238" s="159" t="s">
        <v>435</v>
      </c>
      <c r="E238" s="28"/>
      <c r="F238" s="28"/>
      <c r="G238" s="28">
        <v>50</v>
      </c>
      <c r="H238" s="28">
        <v>245</v>
      </c>
      <c r="I238" s="28">
        <f t="shared" si="25"/>
        <v>50</v>
      </c>
      <c r="J238" s="28">
        <f t="shared" si="26"/>
        <v>245</v>
      </c>
    </row>
    <row r="239" spans="3:10">
      <c r="C239" s="122" t="s">
        <v>436</v>
      </c>
      <c r="D239" s="159" t="s">
        <v>437</v>
      </c>
      <c r="E239" s="28"/>
      <c r="F239" s="28"/>
      <c r="G239" s="28">
        <v>20</v>
      </c>
      <c r="H239" s="28">
        <v>19</v>
      </c>
      <c r="I239" s="28">
        <f t="shared" si="25"/>
        <v>20</v>
      </c>
      <c r="J239" s="28">
        <f t="shared" si="26"/>
        <v>19</v>
      </c>
    </row>
    <row r="240" spans="3:10">
      <c r="C240" s="122" t="s">
        <v>438</v>
      </c>
      <c r="D240" s="159" t="s">
        <v>439</v>
      </c>
      <c r="E240" s="28"/>
      <c r="F240" s="28"/>
      <c r="G240" s="28">
        <v>2</v>
      </c>
      <c r="H240" s="28">
        <v>1</v>
      </c>
      <c r="I240" s="28">
        <f t="shared" si="25"/>
        <v>2</v>
      </c>
      <c r="J240" s="28">
        <f t="shared" si="26"/>
        <v>1</v>
      </c>
    </row>
    <row r="241" spans="3:10">
      <c r="C241" s="155" t="s">
        <v>440</v>
      </c>
      <c r="D241" s="156" t="s">
        <v>441</v>
      </c>
      <c r="E241" s="28"/>
      <c r="F241" s="28"/>
      <c r="G241" s="28">
        <v>50</v>
      </c>
      <c r="H241" s="28">
        <v>8</v>
      </c>
      <c r="I241" s="28">
        <f t="shared" si="25"/>
        <v>50</v>
      </c>
      <c r="J241" s="28">
        <f t="shared" si="26"/>
        <v>8</v>
      </c>
    </row>
    <row r="242" spans="3:10">
      <c r="C242" s="122" t="s">
        <v>442</v>
      </c>
      <c r="D242" s="128" t="s">
        <v>443</v>
      </c>
      <c r="E242" s="28"/>
      <c r="F242" s="28"/>
      <c r="G242" s="28">
        <v>50</v>
      </c>
      <c r="H242" s="28">
        <v>421</v>
      </c>
      <c r="I242" s="28">
        <f t="shared" si="25"/>
        <v>50</v>
      </c>
      <c r="J242" s="28">
        <f t="shared" si="26"/>
        <v>421</v>
      </c>
    </row>
    <row r="243" spans="3:10">
      <c r="C243" s="155" t="s">
        <v>444</v>
      </c>
      <c r="D243" s="156" t="s">
        <v>445</v>
      </c>
      <c r="E243" s="28"/>
      <c r="F243" s="28"/>
      <c r="G243" s="28">
        <v>20</v>
      </c>
      <c r="H243" s="28">
        <v>5</v>
      </c>
      <c r="I243" s="28">
        <f t="shared" si="25"/>
        <v>20</v>
      </c>
      <c r="J243" s="28">
        <f t="shared" si="26"/>
        <v>5</v>
      </c>
    </row>
    <row r="244" spans="3:10">
      <c r="C244" s="155" t="s">
        <v>446</v>
      </c>
      <c r="D244" s="156" t="s">
        <v>447</v>
      </c>
      <c r="E244" s="129"/>
      <c r="F244" s="129"/>
      <c r="G244" s="129">
        <v>50</v>
      </c>
      <c r="H244" s="129">
        <v>20</v>
      </c>
      <c r="I244" s="28">
        <f t="shared" si="25"/>
        <v>50</v>
      </c>
      <c r="J244" s="28">
        <f t="shared" si="26"/>
        <v>20</v>
      </c>
    </row>
    <row r="245" spans="3:10">
      <c r="C245" s="122" t="s">
        <v>448</v>
      </c>
      <c r="D245" s="159" t="s">
        <v>449</v>
      </c>
      <c r="E245" s="28"/>
      <c r="F245" s="28"/>
      <c r="G245" s="28">
        <v>50</v>
      </c>
      <c r="H245" s="28">
        <v>24</v>
      </c>
      <c r="I245" s="28">
        <f t="shared" si="25"/>
        <v>50</v>
      </c>
      <c r="J245" s="28">
        <f t="shared" si="26"/>
        <v>24</v>
      </c>
    </row>
    <row r="246" spans="3:10">
      <c r="C246" s="122" t="s">
        <v>450</v>
      </c>
      <c r="D246" s="159" t="s">
        <v>451</v>
      </c>
      <c r="E246" s="28"/>
      <c r="F246" s="28"/>
      <c r="G246" s="28">
        <v>50</v>
      </c>
      <c r="H246" s="28">
        <v>11</v>
      </c>
      <c r="I246" s="28">
        <f t="shared" si="25"/>
        <v>50</v>
      </c>
      <c r="J246" s="28">
        <f t="shared" si="26"/>
        <v>11</v>
      </c>
    </row>
    <row r="247" spans="3:10">
      <c r="C247" s="122" t="s">
        <v>452</v>
      </c>
      <c r="D247" s="159" t="s">
        <v>453</v>
      </c>
      <c r="E247" s="28"/>
      <c r="F247" s="28"/>
      <c r="G247" s="28">
        <v>50</v>
      </c>
      <c r="H247" s="28">
        <v>11</v>
      </c>
      <c r="I247" s="28">
        <f t="shared" si="25"/>
        <v>50</v>
      </c>
      <c r="J247" s="28">
        <f t="shared" si="26"/>
        <v>11</v>
      </c>
    </row>
    <row r="248" spans="3:10">
      <c r="C248" s="122" t="s">
        <v>410</v>
      </c>
      <c r="D248" s="159" t="s">
        <v>411</v>
      </c>
      <c r="E248" s="28"/>
      <c r="F248" s="28"/>
      <c r="G248" s="28">
        <v>1</v>
      </c>
      <c r="H248" s="28">
        <v>20</v>
      </c>
      <c r="I248" s="28">
        <f t="shared" si="25"/>
        <v>1</v>
      </c>
      <c r="J248" s="28">
        <f t="shared" si="26"/>
        <v>20</v>
      </c>
    </row>
    <row r="249" spans="3:10">
      <c r="C249" s="122" t="s">
        <v>454</v>
      </c>
      <c r="D249" s="159" t="s">
        <v>455</v>
      </c>
      <c r="E249" s="28"/>
      <c r="F249" s="28"/>
      <c r="G249" s="28">
        <v>10</v>
      </c>
      <c r="H249" s="28">
        <v>7</v>
      </c>
      <c r="I249" s="28">
        <f t="shared" si="25"/>
        <v>10</v>
      </c>
      <c r="J249" s="28">
        <f t="shared" si="26"/>
        <v>7</v>
      </c>
    </row>
    <row r="250" spans="3:10">
      <c r="C250" s="122" t="s">
        <v>456</v>
      </c>
      <c r="D250" s="159" t="s">
        <v>457</v>
      </c>
      <c r="E250" s="28"/>
      <c r="F250" s="28"/>
      <c r="G250" s="28">
        <v>5</v>
      </c>
      <c r="H250" s="28">
        <v>2</v>
      </c>
      <c r="I250" s="28">
        <f t="shared" si="25"/>
        <v>5</v>
      </c>
      <c r="J250" s="28">
        <f t="shared" si="26"/>
        <v>2</v>
      </c>
    </row>
    <row r="251" spans="3:10">
      <c r="C251" s="128" t="s">
        <v>458</v>
      </c>
      <c r="D251" s="123" t="s">
        <v>459</v>
      </c>
      <c r="E251" s="28"/>
      <c r="F251" s="28"/>
      <c r="G251" s="28">
        <v>5</v>
      </c>
      <c r="H251" s="28">
        <v>2</v>
      </c>
      <c r="I251" s="28">
        <f t="shared" si="25"/>
        <v>5</v>
      </c>
      <c r="J251" s="28">
        <f t="shared" si="26"/>
        <v>2</v>
      </c>
    </row>
    <row r="252" spans="3:10">
      <c r="C252" s="122" t="s">
        <v>460</v>
      </c>
      <c r="D252" s="160" t="s">
        <v>461</v>
      </c>
      <c r="E252" s="28"/>
      <c r="F252" s="28"/>
      <c r="G252" s="28">
        <v>200</v>
      </c>
      <c r="H252" s="28">
        <v>296</v>
      </c>
      <c r="I252" s="28">
        <f t="shared" si="25"/>
        <v>200</v>
      </c>
      <c r="J252" s="28">
        <f t="shared" si="26"/>
        <v>296</v>
      </c>
    </row>
    <row r="253" spans="3:10" ht="25.5">
      <c r="C253" s="122" t="s">
        <v>462</v>
      </c>
      <c r="D253" s="159" t="s">
        <v>463</v>
      </c>
      <c r="E253" s="28"/>
      <c r="F253" s="28"/>
      <c r="G253" s="28">
        <v>50</v>
      </c>
      <c r="H253" s="28">
        <v>128</v>
      </c>
      <c r="I253" s="28">
        <f t="shared" ref="I253:I285" si="27">SUM(E253,G253)</f>
        <v>50</v>
      </c>
      <c r="J253" s="28">
        <f t="shared" ref="J253:J285" si="28">SUM(F253,H253)</f>
        <v>128</v>
      </c>
    </row>
    <row r="254" spans="3:10">
      <c r="C254" s="122" t="s">
        <v>464</v>
      </c>
      <c r="D254" s="159" t="s">
        <v>465</v>
      </c>
      <c r="E254" s="28"/>
      <c r="F254" s="28"/>
      <c r="G254" s="28">
        <v>20</v>
      </c>
      <c r="H254" s="28">
        <v>18</v>
      </c>
      <c r="I254" s="28">
        <f t="shared" si="27"/>
        <v>20</v>
      </c>
      <c r="J254" s="28">
        <f t="shared" si="28"/>
        <v>18</v>
      </c>
    </row>
    <row r="255" spans="3:10" ht="25.5" customHeight="1">
      <c r="C255" s="122" t="s">
        <v>466</v>
      </c>
      <c r="D255" s="159" t="s">
        <v>467</v>
      </c>
      <c r="E255" s="28"/>
      <c r="F255" s="28"/>
      <c r="G255" s="28">
        <v>1</v>
      </c>
      <c r="H255" s="28">
        <v>2</v>
      </c>
      <c r="I255" s="28">
        <f t="shared" si="27"/>
        <v>1</v>
      </c>
      <c r="J255" s="28">
        <f t="shared" si="28"/>
        <v>2</v>
      </c>
    </row>
    <row r="256" spans="3:10" ht="13.5" customHeight="1">
      <c r="C256" s="122" t="s">
        <v>468</v>
      </c>
      <c r="D256" s="159" t="s">
        <v>469</v>
      </c>
      <c r="E256" s="28"/>
      <c r="F256" s="28"/>
      <c r="G256" s="28">
        <v>1</v>
      </c>
      <c r="H256" s="28">
        <v>1</v>
      </c>
      <c r="I256" s="28">
        <f t="shared" si="27"/>
        <v>1</v>
      </c>
      <c r="J256" s="28">
        <f t="shared" si="28"/>
        <v>1</v>
      </c>
    </row>
    <row r="257" spans="3:10">
      <c r="C257" s="122" t="s">
        <v>470</v>
      </c>
      <c r="D257" s="159" t="s">
        <v>471</v>
      </c>
      <c r="E257" s="28"/>
      <c r="F257" s="28"/>
      <c r="G257" s="28">
        <v>10</v>
      </c>
      <c r="H257" s="28">
        <v>29</v>
      </c>
      <c r="I257" s="28">
        <f t="shared" si="27"/>
        <v>10</v>
      </c>
      <c r="J257" s="28">
        <f t="shared" si="28"/>
        <v>29</v>
      </c>
    </row>
    <row r="258" spans="3:10">
      <c r="C258" s="122" t="s">
        <v>472</v>
      </c>
      <c r="D258" s="159" t="s">
        <v>473</v>
      </c>
      <c r="E258" s="28"/>
      <c r="F258" s="28"/>
      <c r="G258" s="28">
        <v>10</v>
      </c>
      <c r="H258" s="28">
        <v>24</v>
      </c>
      <c r="I258" s="28">
        <f t="shared" si="27"/>
        <v>10</v>
      </c>
      <c r="J258" s="28">
        <f t="shared" si="28"/>
        <v>24</v>
      </c>
    </row>
    <row r="259" spans="3:10">
      <c r="C259" s="122" t="s">
        <v>474</v>
      </c>
      <c r="D259" s="159" t="s">
        <v>475</v>
      </c>
      <c r="E259" s="28"/>
      <c r="F259" s="28"/>
      <c r="G259" s="28">
        <v>1</v>
      </c>
      <c r="H259" s="28">
        <v>4</v>
      </c>
      <c r="I259" s="28">
        <f t="shared" si="27"/>
        <v>1</v>
      </c>
      <c r="J259" s="28">
        <f t="shared" si="28"/>
        <v>4</v>
      </c>
    </row>
    <row r="260" spans="3:10">
      <c r="C260" s="122" t="s">
        <v>476</v>
      </c>
      <c r="D260" s="160" t="s">
        <v>477</v>
      </c>
      <c r="E260" s="28"/>
      <c r="F260" s="28"/>
      <c r="G260" s="28">
        <v>50</v>
      </c>
      <c r="H260" s="28">
        <v>308</v>
      </c>
      <c r="I260" s="28">
        <f t="shared" si="27"/>
        <v>50</v>
      </c>
      <c r="J260" s="28">
        <f t="shared" si="28"/>
        <v>308</v>
      </c>
    </row>
    <row r="261" spans="3:10">
      <c r="C261" s="128" t="s">
        <v>478</v>
      </c>
      <c r="D261" s="128" t="s">
        <v>479</v>
      </c>
      <c r="E261" s="28"/>
      <c r="F261" s="28"/>
      <c r="G261" s="28">
        <v>50</v>
      </c>
      <c r="H261" s="28">
        <v>27</v>
      </c>
      <c r="I261" s="28">
        <f t="shared" si="27"/>
        <v>50</v>
      </c>
      <c r="J261" s="28">
        <f t="shared" si="28"/>
        <v>27</v>
      </c>
    </row>
    <row r="262" spans="3:10">
      <c r="C262" s="128" t="s">
        <v>480</v>
      </c>
      <c r="D262" s="128" t="s">
        <v>481</v>
      </c>
      <c r="E262" s="28"/>
      <c r="F262" s="28"/>
      <c r="G262" s="28">
        <v>50</v>
      </c>
      <c r="H262" s="28">
        <v>27</v>
      </c>
      <c r="I262" s="28">
        <f t="shared" si="27"/>
        <v>50</v>
      </c>
      <c r="J262" s="28">
        <f t="shared" si="28"/>
        <v>27</v>
      </c>
    </row>
    <row r="263" spans="3:10">
      <c r="C263" s="128" t="s">
        <v>482</v>
      </c>
      <c r="D263" s="128" t="s">
        <v>483</v>
      </c>
      <c r="E263" s="28"/>
      <c r="F263" s="28"/>
      <c r="G263" s="28">
        <v>50</v>
      </c>
      <c r="H263" s="28">
        <v>27</v>
      </c>
      <c r="I263" s="28">
        <f t="shared" si="27"/>
        <v>50</v>
      </c>
      <c r="J263" s="28">
        <f t="shared" si="28"/>
        <v>27</v>
      </c>
    </row>
    <row r="264" spans="3:10">
      <c r="C264" s="122" t="s">
        <v>484</v>
      </c>
      <c r="D264" s="159" t="s">
        <v>485</v>
      </c>
      <c r="E264" s="28"/>
      <c r="F264" s="28"/>
      <c r="G264" s="28">
        <v>50</v>
      </c>
      <c r="H264" s="28"/>
      <c r="I264" s="28">
        <f t="shared" si="27"/>
        <v>50</v>
      </c>
      <c r="J264" s="28">
        <f t="shared" si="28"/>
        <v>0</v>
      </c>
    </row>
    <row r="265" spans="3:10">
      <c r="C265" s="122" t="s">
        <v>486</v>
      </c>
      <c r="D265" s="159" t="s">
        <v>487</v>
      </c>
      <c r="E265" s="28"/>
      <c r="F265" s="28"/>
      <c r="G265" s="28">
        <v>1</v>
      </c>
      <c r="H265" s="28"/>
      <c r="I265" s="28">
        <f t="shared" si="27"/>
        <v>1</v>
      </c>
      <c r="J265" s="28">
        <f t="shared" si="28"/>
        <v>0</v>
      </c>
    </row>
    <row r="266" spans="3:10">
      <c r="C266" s="122" t="s">
        <v>488</v>
      </c>
      <c r="D266" s="159" t="s">
        <v>489</v>
      </c>
      <c r="E266" s="28"/>
      <c r="F266" s="28"/>
      <c r="G266" s="28">
        <v>3</v>
      </c>
      <c r="H266" s="28"/>
      <c r="I266" s="28">
        <f t="shared" si="27"/>
        <v>3</v>
      </c>
      <c r="J266" s="28">
        <f t="shared" si="28"/>
        <v>0</v>
      </c>
    </row>
    <row r="267" spans="3:10">
      <c r="C267" s="122" t="s">
        <v>490</v>
      </c>
      <c r="D267" s="159" t="s">
        <v>491</v>
      </c>
      <c r="E267" s="28"/>
      <c r="F267" s="28"/>
      <c r="G267" s="28">
        <v>1</v>
      </c>
      <c r="H267" s="28"/>
      <c r="I267" s="28">
        <f t="shared" si="27"/>
        <v>1</v>
      </c>
      <c r="J267" s="28">
        <f t="shared" si="28"/>
        <v>0</v>
      </c>
    </row>
    <row r="268" spans="3:10">
      <c r="C268" s="122" t="s">
        <v>492</v>
      </c>
      <c r="D268" s="159" t="s">
        <v>493</v>
      </c>
      <c r="E268" s="28"/>
      <c r="F268" s="28"/>
      <c r="G268" s="28">
        <v>1</v>
      </c>
      <c r="H268" s="28"/>
      <c r="I268" s="28">
        <f t="shared" si="27"/>
        <v>1</v>
      </c>
      <c r="J268" s="28">
        <f t="shared" si="28"/>
        <v>0</v>
      </c>
    </row>
    <row r="269" spans="3:10">
      <c r="C269" s="122" t="s">
        <v>494</v>
      </c>
      <c r="D269" s="159" t="s">
        <v>495</v>
      </c>
      <c r="E269" s="28"/>
      <c r="F269" s="28"/>
      <c r="G269" s="28">
        <v>1</v>
      </c>
      <c r="H269" s="28"/>
      <c r="I269" s="28">
        <f t="shared" si="27"/>
        <v>1</v>
      </c>
      <c r="J269" s="28">
        <f t="shared" si="28"/>
        <v>0</v>
      </c>
    </row>
    <row r="270" spans="3:10">
      <c r="C270" s="122" t="s">
        <v>496</v>
      </c>
      <c r="D270" s="159" t="s">
        <v>497</v>
      </c>
      <c r="E270" s="28"/>
      <c r="F270" s="28"/>
      <c r="G270" s="28">
        <v>3</v>
      </c>
      <c r="H270" s="28"/>
      <c r="I270" s="28">
        <f t="shared" si="27"/>
        <v>3</v>
      </c>
      <c r="J270" s="28">
        <f t="shared" si="28"/>
        <v>0</v>
      </c>
    </row>
    <row r="271" spans="3:10">
      <c r="C271" s="122" t="s">
        <v>498</v>
      </c>
      <c r="D271" s="159" t="s">
        <v>499</v>
      </c>
      <c r="E271" s="28"/>
      <c r="F271" s="28"/>
      <c r="G271" s="28">
        <v>1</v>
      </c>
      <c r="H271" s="28"/>
      <c r="I271" s="28">
        <f t="shared" si="27"/>
        <v>1</v>
      </c>
      <c r="J271" s="28">
        <f t="shared" si="28"/>
        <v>0</v>
      </c>
    </row>
    <row r="272" spans="3:10">
      <c r="C272" s="122" t="s">
        <v>500</v>
      </c>
      <c r="D272" s="159" t="s">
        <v>501</v>
      </c>
      <c r="E272" s="28"/>
      <c r="F272" s="28"/>
      <c r="G272" s="28">
        <v>2</v>
      </c>
      <c r="H272" s="28"/>
      <c r="I272" s="28">
        <f t="shared" si="27"/>
        <v>2</v>
      </c>
      <c r="J272" s="28">
        <f t="shared" si="28"/>
        <v>0</v>
      </c>
    </row>
    <row r="273" spans="3:10">
      <c r="C273" s="122" t="s">
        <v>502</v>
      </c>
      <c r="D273" s="161" t="s">
        <v>503</v>
      </c>
      <c r="E273" s="28"/>
      <c r="F273" s="28"/>
      <c r="G273" s="28">
        <v>30</v>
      </c>
      <c r="H273" s="28"/>
      <c r="I273" s="28">
        <f t="shared" si="27"/>
        <v>30</v>
      </c>
      <c r="J273" s="28">
        <f t="shared" si="28"/>
        <v>0</v>
      </c>
    </row>
    <row r="274" spans="3:10">
      <c r="C274" s="155" t="s">
        <v>504</v>
      </c>
      <c r="D274" s="162" t="s">
        <v>505</v>
      </c>
      <c r="E274" s="129"/>
      <c r="F274" s="129"/>
      <c r="G274" s="129">
        <v>20</v>
      </c>
      <c r="H274" s="129">
        <v>64</v>
      </c>
      <c r="I274" s="28">
        <f t="shared" si="27"/>
        <v>20</v>
      </c>
      <c r="J274" s="28">
        <f t="shared" si="28"/>
        <v>64</v>
      </c>
    </row>
    <row r="275" spans="3:10">
      <c r="C275" s="155" t="s">
        <v>506</v>
      </c>
      <c r="D275" s="162" t="s">
        <v>507</v>
      </c>
      <c r="E275" s="129"/>
      <c r="F275" s="129"/>
      <c r="G275" s="129">
        <v>50</v>
      </c>
      <c r="H275" s="129">
        <v>326</v>
      </c>
      <c r="I275" s="28">
        <f t="shared" si="27"/>
        <v>50</v>
      </c>
      <c r="J275" s="28">
        <f t="shared" si="28"/>
        <v>326</v>
      </c>
    </row>
    <row r="276" spans="3:10">
      <c r="C276" s="155" t="s">
        <v>508</v>
      </c>
      <c r="D276" s="162" t="s">
        <v>509</v>
      </c>
      <c r="E276" s="129"/>
      <c r="F276" s="129"/>
      <c r="G276" s="129">
        <v>11</v>
      </c>
      <c r="H276" s="129">
        <v>282</v>
      </c>
      <c r="I276" s="28">
        <f t="shared" si="27"/>
        <v>11</v>
      </c>
      <c r="J276" s="28">
        <f t="shared" si="28"/>
        <v>282</v>
      </c>
    </row>
    <row r="277" spans="3:10" ht="25.5">
      <c r="C277" s="122" t="s">
        <v>510</v>
      </c>
      <c r="D277" s="159" t="s">
        <v>511</v>
      </c>
      <c r="E277" s="28"/>
      <c r="F277" s="28"/>
      <c r="G277" s="28">
        <v>250</v>
      </c>
      <c r="H277" s="28"/>
      <c r="I277" s="28">
        <f t="shared" si="27"/>
        <v>250</v>
      </c>
      <c r="J277" s="28">
        <f t="shared" si="28"/>
        <v>0</v>
      </c>
    </row>
    <row r="278" spans="3:10">
      <c r="C278" s="122" t="s">
        <v>512</v>
      </c>
      <c r="D278" s="159" t="s">
        <v>513</v>
      </c>
      <c r="E278" s="28"/>
      <c r="F278" s="28"/>
      <c r="G278" s="28">
        <v>50</v>
      </c>
      <c r="H278" s="28">
        <v>134</v>
      </c>
      <c r="I278" s="28">
        <f t="shared" si="27"/>
        <v>50</v>
      </c>
      <c r="J278" s="28">
        <f t="shared" si="28"/>
        <v>134</v>
      </c>
    </row>
    <row r="279" spans="3:10">
      <c r="C279" s="155" t="s">
        <v>514</v>
      </c>
      <c r="D279" s="163" t="s">
        <v>515</v>
      </c>
      <c r="E279" s="129"/>
      <c r="F279" s="129"/>
      <c r="G279" s="129">
        <v>50</v>
      </c>
      <c r="H279" s="129">
        <v>234</v>
      </c>
      <c r="I279" s="28">
        <f t="shared" si="27"/>
        <v>50</v>
      </c>
      <c r="J279" s="28">
        <f t="shared" si="28"/>
        <v>234</v>
      </c>
    </row>
    <row r="280" spans="3:10">
      <c r="C280" s="122" t="s">
        <v>516</v>
      </c>
      <c r="D280" s="123" t="s">
        <v>517</v>
      </c>
      <c r="E280" s="28"/>
      <c r="F280" s="28"/>
      <c r="G280" s="28">
        <v>50</v>
      </c>
      <c r="H280" s="28"/>
      <c r="I280" s="28">
        <f t="shared" si="27"/>
        <v>50</v>
      </c>
      <c r="J280" s="28">
        <f t="shared" si="28"/>
        <v>0</v>
      </c>
    </row>
    <row r="281" spans="3:10">
      <c r="C281" s="122" t="s">
        <v>518</v>
      </c>
      <c r="D281" s="157" t="s">
        <v>519</v>
      </c>
      <c r="E281" s="28"/>
      <c r="F281" s="28"/>
      <c r="G281" s="28">
        <v>50</v>
      </c>
      <c r="H281" s="28">
        <v>24</v>
      </c>
      <c r="I281" s="28">
        <f t="shared" si="27"/>
        <v>50</v>
      </c>
      <c r="J281" s="28">
        <f t="shared" si="28"/>
        <v>24</v>
      </c>
    </row>
    <row r="282" spans="3:10">
      <c r="C282" s="122" t="s">
        <v>520</v>
      </c>
      <c r="D282" s="157" t="s">
        <v>521</v>
      </c>
      <c r="E282" s="28"/>
      <c r="F282" s="28"/>
      <c r="G282" s="28">
        <v>50</v>
      </c>
      <c r="H282" s="28"/>
      <c r="I282" s="28">
        <f t="shared" si="27"/>
        <v>50</v>
      </c>
      <c r="J282" s="28">
        <f t="shared" si="28"/>
        <v>0</v>
      </c>
    </row>
    <row r="283" spans="3:10">
      <c r="C283" s="122" t="s">
        <v>522</v>
      </c>
      <c r="D283" s="161" t="s">
        <v>523</v>
      </c>
      <c r="E283" s="28"/>
      <c r="F283" s="28"/>
      <c r="G283" s="28">
        <v>5</v>
      </c>
      <c r="H283" s="28"/>
      <c r="I283" s="28">
        <f t="shared" si="27"/>
        <v>5</v>
      </c>
      <c r="J283" s="28">
        <f t="shared" si="28"/>
        <v>0</v>
      </c>
    </row>
    <row r="284" spans="3:10">
      <c r="C284" s="155" t="s">
        <v>524</v>
      </c>
      <c r="D284" s="158" t="s">
        <v>525</v>
      </c>
      <c r="E284" s="129"/>
      <c r="F284" s="129"/>
      <c r="G284" s="129">
        <v>20</v>
      </c>
      <c r="H284" s="129">
        <v>17</v>
      </c>
      <c r="I284" s="28">
        <f t="shared" si="27"/>
        <v>20</v>
      </c>
      <c r="J284" s="28">
        <f t="shared" si="28"/>
        <v>17</v>
      </c>
    </row>
    <row r="285" spans="3:10">
      <c r="C285" s="155" t="s">
        <v>526</v>
      </c>
      <c r="D285" s="158" t="s">
        <v>527</v>
      </c>
      <c r="E285" s="129"/>
      <c r="F285" s="129"/>
      <c r="G285" s="129">
        <v>20</v>
      </c>
      <c r="H285" s="129">
        <v>17</v>
      </c>
      <c r="I285" s="28">
        <f t="shared" si="27"/>
        <v>20</v>
      </c>
      <c r="J285" s="28">
        <f t="shared" si="28"/>
        <v>17</v>
      </c>
    </row>
    <row r="286" spans="3:10">
      <c r="C286" s="155"/>
      <c r="D286" s="158"/>
      <c r="E286" s="28"/>
      <c r="F286" s="28"/>
      <c r="G286" s="28"/>
      <c r="H286" s="28"/>
      <c r="I286" s="28"/>
      <c r="J286" s="28"/>
    </row>
    <row r="287" spans="3:10">
      <c r="C287" s="155"/>
      <c r="D287" s="158"/>
      <c r="E287" s="28"/>
      <c r="F287" s="28"/>
      <c r="G287" s="28"/>
      <c r="H287" s="28"/>
      <c r="I287" s="28"/>
      <c r="J287" s="28"/>
    </row>
    <row r="288" spans="3:10">
      <c r="C288" s="143"/>
      <c r="D288" s="31"/>
      <c r="E288" s="125"/>
      <c r="F288" s="125"/>
      <c r="G288" s="31"/>
      <c r="H288" s="31"/>
      <c r="I288" s="28"/>
      <c r="J288" s="28"/>
    </row>
    <row r="289" spans="2:10">
      <c r="C289" s="143"/>
      <c r="D289" s="31"/>
      <c r="E289" s="125"/>
      <c r="F289" s="125"/>
      <c r="G289" s="31"/>
      <c r="H289" s="31"/>
      <c r="I289" s="28"/>
      <c r="J289" s="28"/>
    </row>
    <row r="290" spans="2:10">
      <c r="C290" s="143"/>
      <c r="D290" s="31"/>
      <c r="E290" s="125"/>
      <c r="F290" s="125"/>
      <c r="G290" s="31"/>
      <c r="H290" s="31"/>
      <c r="I290" s="28"/>
      <c r="J290" s="28"/>
    </row>
    <row r="291" spans="2:10">
      <c r="B291" s="61" t="s">
        <v>528</v>
      </c>
      <c r="C291" s="115"/>
      <c r="D291" s="61"/>
      <c r="E291" s="28"/>
      <c r="F291" s="28"/>
      <c r="G291" s="28">
        <v>372</v>
      </c>
      <c r="H291" s="28">
        <v>6</v>
      </c>
      <c r="I291" s="28">
        <f>SUM(E291,G291)</f>
        <v>372</v>
      </c>
      <c r="J291" s="28">
        <f>SUM(F291,H291)</f>
        <v>6</v>
      </c>
    </row>
    <row r="292" spans="2:10">
      <c r="B292" s="61" t="s">
        <v>392</v>
      </c>
      <c r="C292" s="115"/>
      <c r="D292" s="61"/>
      <c r="E292" s="28"/>
      <c r="F292" s="28"/>
      <c r="G292" s="28">
        <v>372</v>
      </c>
      <c r="H292" s="28">
        <v>6</v>
      </c>
      <c r="I292" s="28">
        <f t="shared" ref="I292:I293" si="29">SUM(E292,G292)</f>
        <v>372</v>
      </c>
      <c r="J292" s="28">
        <f>SUM(F292,H292)</f>
        <v>6</v>
      </c>
    </row>
    <row r="293" spans="2:10">
      <c r="B293" s="61" t="s">
        <v>529</v>
      </c>
      <c r="C293" s="115"/>
      <c r="D293" s="61"/>
      <c r="E293" s="28"/>
      <c r="F293" s="28"/>
      <c r="G293" s="28">
        <f>SUM(G294:G399)</f>
        <v>660</v>
      </c>
      <c r="H293" s="28">
        <f>SUM(H294:H399)</f>
        <v>881</v>
      </c>
      <c r="I293" s="28">
        <f t="shared" si="29"/>
        <v>660</v>
      </c>
      <c r="J293" s="28">
        <f>SUM(H293)</f>
        <v>881</v>
      </c>
    </row>
    <row r="294" spans="2:10">
      <c r="C294" s="155" t="s">
        <v>530</v>
      </c>
      <c r="D294" s="156" t="s">
        <v>531</v>
      </c>
      <c r="E294" s="28"/>
      <c r="F294" s="28"/>
      <c r="G294" s="28">
        <v>10</v>
      </c>
      <c r="H294" s="28"/>
      <c r="I294" s="28">
        <f t="shared" ref="I294:I329" si="30">SUM(E294,G294)</f>
        <v>10</v>
      </c>
      <c r="J294" s="28">
        <f t="shared" ref="J294:J329" si="31">SUM(F294,H294)</f>
        <v>0</v>
      </c>
    </row>
    <row r="295" spans="2:10" ht="25.5">
      <c r="C295" s="155" t="s">
        <v>532</v>
      </c>
      <c r="D295" s="156" t="s">
        <v>533</v>
      </c>
      <c r="E295" s="28"/>
      <c r="F295" s="28"/>
      <c r="G295" s="28">
        <v>5</v>
      </c>
      <c r="H295" s="28"/>
      <c r="I295" s="28">
        <f t="shared" si="30"/>
        <v>5</v>
      </c>
      <c r="J295" s="28">
        <f t="shared" si="31"/>
        <v>0</v>
      </c>
    </row>
    <row r="296" spans="2:10">
      <c r="C296" s="164" t="s">
        <v>534</v>
      </c>
      <c r="D296" s="153" t="s">
        <v>535</v>
      </c>
      <c r="E296" s="28"/>
      <c r="F296" s="28"/>
      <c r="G296" s="28">
        <v>15</v>
      </c>
      <c r="H296" s="28">
        <v>19</v>
      </c>
      <c r="I296" s="28">
        <f t="shared" si="30"/>
        <v>15</v>
      </c>
      <c r="J296" s="28">
        <f t="shared" si="31"/>
        <v>19</v>
      </c>
    </row>
    <row r="297" spans="2:10" ht="25.5">
      <c r="C297" s="165" t="s">
        <v>536</v>
      </c>
      <c r="D297" s="166" t="s">
        <v>537</v>
      </c>
      <c r="E297" s="129"/>
      <c r="F297" s="129"/>
      <c r="G297" s="129">
        <v>15</v>
      </c>
      <c r="H297" s="129">
        <v>19</v>
      </c>
      <c r="I297" s="28">
        <f t="shared" si="30"/>
        <v>15</v>
      </c>
      <c r="J297" s="28">
        <f t="shared" si="31"/>
        <v>19</v>
      </c>
    </row>
    <row r="298" spans="2:10">
      <c r="C298" s="164" t="s">
        <v>538</v>
      </c>
      <c r="D298" s="154" t="s">
        <v>539</v>
      </c>
      <c r="E298" s="28"/>
      <c r="F298" s="28"/>
      <c r="G298" s="28">
        <v>2</v>
      </c>
      <c r="H298" s="28"/>
      <c r="I298" s="28">
        <f t="shared" si="30"/>
        <v>2</v>
      </c>
      <c r="J298" s="28">
        <f t="shared" si="31"/>
        <v>0</v>
      </c>
    </row>
    <row r="299" spans="2:10" ht="25.5">
      <c r="C299" s="164" t="s">
        <v>540</v>
      </c>
      <c r="D299" s="154" t="s">
        <v>541</v>
      </c>
      <c r="E299" s="28"/>
      <c r="F299" s="28"/>
      <c r="G299" s="28">
        <v>2</v>
      </c>
      <c r="H299" s="28"/>
      <c r="I299" s="28">
        <f t="shared" si="30"/>
        <v>2</v>
      </c>
      <c r="J299" s="28">
        <f t="shared" si="31"/>
        <v>0</v>
      </c>
    </row>
    <row r="300" spans="2:10">
      <c r="C300" s="164" t="s">
        <v>542</v>
      </c>
      <c r="D300" s="123" t="s">
        <v>543</v>
      </c>
      <c r="E300" s="28"/>
      <c r="F300" s="28"/>
      <c r="G300" s="28">
        <v>15</v>
      </c>
      <c r="H300" s="28">
        <v>20</v>
      </c>
      <c r="I300" s="28">
        <f t="shared" si="30"/>
        <v>15</v>
      </c>
      <c r="J300" s="28">
        <f t="shared" si="31"/>
        <v>20</v>
      </c>
    </row>
    <row r="301" spans="2:10" ht="25.5">
      <c r="C301" s="165" t="s">
        <v>544</v>
      </c>
      <c r="D301" s="166" t="s">
        <v>545</v>
      </c>
      <c r="E301" s="129"/>
      <c r="F301" s="129"/>
      <c r="G301" s="129">
        <v>15</v>
      </c>
      <c r="H301" s="129">
        <v>20</v>
      </c>
      <c r="I301" s="28">
        <f t="shared" si="30"/>
        <v>15</v>
      </c>
      <c r="J301" s="28">
        <f t="shared" si="31"/>
        <v>20</v>
      </c>
    </row>
    <row r="302" spans="2:10" ht="25.5">
      <c r="C302" s="125" t="s">
        <v>546</v>
      </c>
      <c r="D302" s="121" t="s">
        <v>547</v>
      </c>
      <c r="E302" s="28"/>
      <c r="F302" s="28"/>
      <c r="G302" s="28">
        <v>1</v>
      </c>
      <c r="H302" s="28">
        <v>5</v>
      </c>
      <c r="I302" s="28">
        <f t="shared" si="30"/>
        <v>1</v>
      </c>
      <c r="J302" s="28">
        <f t="shared" si="31"/>
        <v>5</v>
      </c>
    </row>
    <row r="303" spans="2:10" ht="25.5">
      <c r="C303" s="125" t="s">
        <v>548</v>
      </c>
      <c r="D303" s="121" t="s">
        <v>549</v>
      </c>
      <c r="E303" s="28"/>
      <c r="F303" s="28"/>
      <c r="G303" s="28">
        <v>20</v>
      </c>
      <c r="H303" s="28">
        <v>24</v>
      </c>
      <c r="I303" s="28">
        <f t="shared" si="30"/>
        <v>20</v>
      </c>
      <c r="J303" s="28">
        <f t="shared" si="31"/>
        <v>24</v>
      </c>
    </row>
    <row r="304" spans="2:10">
      <c r="C304" s="164" t="s">
        <v>550</v>
      </c>
      <c r="D304" s="153" t="s">
        <v>551</v>
      </c>
      <c r="E304" s="28"/>
      <c r="F304" s="28"/>
      <c r="G304" s="28">
        <v>2</v>
      </c>
      <c r="H304" s="28"/>
      <c r="I304" s="28">
        <f t="shared" si="30"/>
        <v>2</v>
      </c>
      <c r="J304" s="28">
        <f t="shared" si="31"/>
        <v>0</v>
      </c>
    </row>
    <row r="305" spans="3:10" ht="25.5">
      <c r="C305" s="165" t="s">
        <v>552</v>
      </c>
      <c r="D305" s="166" t="s">
        <v>553</v>
      </c>
      <c r="E305" s="129"/>
      <c r="F305" s="129"/>
      <c r="G305" s="129">
        <v>2</v>
      </c>
      <c r="H305" s="129">
        <v>2</v>
      </c>
      <c r="I305" s="28">
        <f t="shared" si="30"/>
        <v>2</v>
      </c>
      <c r="J305" s="28">
        <f t="shared" si="31"/>
        <v>2</v>
      </c>
    </row>
    <row r="306" spans="3:10">
      <c r="C306" s="165" t="s">
        <v>554</v>
      </c>
      <c r="D306" s="166" t="s">
        <v>555</v>
      </c>
      <c r="E306" s="129"/>
      <c r="F306" s="129"/>
      <c r="G306" s="129">
        <v>5</v>
      </c>
      <c r="H306" s="129">
        <v>2</v>
      </c>
      <c r="I306" s="28">
        <f t="shared" si="30"/>
        <v>5</v>
      </c>
      <c r="J306" s="28">
        <f t="shared" si="31"/>
        <v>2</v>
      </c>
    </row>
    <row r="307" spans="3:10">
      <c r="C307" s="167" t="s">
        <v>556</v>
      </c>
      <c r="D307" s="166" t="s">
        <v>557</v>
      </c>
      <c r="E307" s="129"/>
      <c r="F307" s="129"/>
      <c r="G307" s="129">
        <v>5</v>
      </c>
      <c r="H307" s="129"/>
      <c r="I307" s="28">
        <f t="shared" si="30"/>
        <v>5</v>
      </c>
      <c r="J307" s="28">
        <f t="shared" si="31"/>
        <v>0</v>
      </c>
    </row>
    <row r="308" spans="3:10">
      <c r="C308" s="128" t="s">
        <v>558</v>
      </c>
      <c r="D308" s="123" t="s">
        <v>559</v>
      </c>
      <c r="E308" s="28"/>
      <c r="F308" s="28"/>
      <c r="G308" s="28">
        <v>15</v>
      </c>
      <c r="H308" s="28">
        <v>43</v>
      </c>
      <c r="I308" s="28">
        <f t="shared" si="30"/>
        <v>15</v>
      </c>
      <c r="J308" s="28">
        <f t="shared" si="31"/>
        <v>43</v>
      </c>
    </row>
    <row r="309" spans="3:10">
      <c r="C309" s="164" t="s">
        <v>560</v>
      </c>
      <c r="D309" s="123" t="s">
        <v>561</v>
      </c>
      <c r="E309" s="28"/>
      <c r="F309" s="28"/>
      <c r="G309" s="28">
        <v>2</v>
      </c>
      <c r="H309" s="28"/>
      <c r="I309" s="28">
        <f t="shared" si="30"/>
        <v>2</v>
      </c>
      <c r="J309" s="28">
        <f t="shared" si="31"/>
        <v>0</v>
      </c>
    </row>
    <row r="310" spans="3:10" ht="25.5">
      <c r="C310" s="165" t="s">
        <v>562</v>
      </c>
      <c r="D310" s="156" t="s">
        <v>563</v>
      </c>
      <c r="E310" s="129"/>
      <c r="F310" s="129"/>
      <c r="G310" s="129">
        <v>20</v>
      </c>
      <c r="H310" s="129">
        <v>16</v>
      </c>
      <c r="I310" s="28">
        <f t="shared" si="30"/>
        <v>20</v>
      </c>
      <c r="J310" s="28">
        <f t="shared" si="31"/>
        <v>16</v>
      </c>
    </row>
    <row r="311" spans="3:10">
      <c r="C311" s="128" t="s">
        <v>564</v>
      </c>
      <c r="D311" s="123" t="s">
        <v>565</v>
      </c>
      <c r="E311" s="28"/>
      <c r="F311" s="28"/>
      <c r="G311" s="28">
        <v>10</v>
      </c>
      <c r="H311" s="28">
        <v>4</v>
      </c>
      <c r="I311" s="28">
        <f t="shared" si="30"/>
        <v>10</v>
      </c>
      <c r="J311" s="28">
        <f t="shared" si="31"/>
        <v>4</v>
      </c>
    </row>
    <row r="312" spans="3:10">
      <c r="C312" s="167" t="s">
        <v>566</v>
      </c>
      <c r="D312" s="156" t="s">
        <v>567</v>
      </c>
      <c r="E312" s="129"/>
      <c r="F312" s="129"/>
      <c r="G312" s="129">
        <v>15</v>
      </c>
      <c r="H312" s="129">
        <v>2</v>
      </c>
      <c r="I312" s="28">
        <f t="shared" si="30"/>
        <v>15</v>
      </c>
      <c r="J312" s="28">
        <f t="shared" si="31"/>
        <v>2</v>
      </c>
    </row>
    <row r="313" spans="3:10">
      <c r="C313" s="164" t="s">
        <v>568</v>
      </c>
      <c r="D313" s="123" t="s">
        <v>569</v>
      </c>
      <c r="E313" s="28"/>
      <c r="F313" s="28"/>
      <c r="G313" s="28">
        <v>10</v>
      </c>
      <c r="H313" s="28">
        <v>7</v>
      </c>
      <c r="I313" s="28">
        <f t="shared" si="30"/>
        <v>10</v>
      </c>
      <c r="J313" s="28">
        <f t="shared" si="31"/>
        <v>7</v>
      </c>
    </row>
    <row r="314" spans="3:10">
      <c r="C314" s="165" t="s">
        <v>570</v>
      </c>
      <c r="D314" s="156" t="s">
        <v>571</v>
      </c>
      <c r="E314" s="129"/>
      <c r="F314" s="129"/>
      <c r="G314" s="129">
        <v>15</v>
      </c>
      <c r="H314" s="129"/>
      <c r="I314" s="28">
        <f t="shared" si="30"/>
        <v>15</v>
      </c>
      <c r="J314" s="28">
        <f t="shared" si="31"/>
        <v>0</v>
      </c>
    </row>
    <row r="315" spans="3:10">
      <c r="C315" s="165" t="s">
        <v>572</v>
      </c>
      <c r="D315" s="156" t="s">
        <v>573</v>
      </c>
      <c r="E315" s="129"/>
      <c r="F315" s="129"/>
      <c r="G315" s="129">
        <v>1</v>
      </c>
      <c r="H315" s="129"/>
      <c r="I315" s="28">
        <f t="shared" si="30"/>
        <v>1</v>
      </c>
      <c r="J315" s="28">
        <f t="shared" si="31"/>
        <v>0</v>
      </c>
    </row>
    <row r="316" spans="3:10" ht="25.5">
      <c r="C316" s="165" t="s">
        <v>574</v>
      </c>
      <c r="D316" s="156" t="s">
        <v>575</v>
      </c>
      <c r="E316" s="129"/>
      <c r="F316" s="129"/>
      <c r="G316" s="129">
        <v>1</v>
      </c>
      <c r="H316" s="129">
        <v>4</v>
      </c>
      <c r="I316" s="28">
        <f t="shared" si="30"/>
        <v>1</v>
      </c>
      <c r="J316" s="28">
        <f t="shared" si="31"/>
        <v>4</v>
      </c>
    </row>
    <row r="317" spans="3:10">
      <c r="C317" s="165" t="s">
        <v>576</v>
      </c>
      <c r="D317" s="156" t="s">
        <v>577</v>
      </c>
      <c r="E317" s="129"/>
      <c r="F317" s="129"/>
      <c r="G317" s="129">
        <v>2</v>
      </c>
      <c r="H317" s="129">
        <v>9</v>
      </c>
      <c r="I317" s="28">
        <f t="shared" si="30"/>
        <v>2</v>
      </c>
      <c r="J317" s="28">
        <f t="shared" si="31"/>
        <v>9</v>
      </c>
    </row>
    <row r="318" spans="3:10">
      <c r="C318" s="165" t="s">
        <v>578</v>
      </c>
      <c r="D318" s="156" t="s">
        <v>579</v>
      </c>
      <c r="E318" s="129"/>
      <c r="F318" s="129"/>
      <c r="G318" s="129">
        <v>5</v>
      </c>
      <c r="H318" s="129"/>
      <c r="I318" s="28">
        <f t="shared" si="30"/>
        <v>5</v>
      </c>
      <c r="J318" s="28">
        <f t="shared" si="31"/>
        <v>0</v>
      </c>
    </row>
    <row r="319" spans="3:10" ht="25.5">
      <c r="C319" s="165" t="s">
        <v>580</v>
      </c>
      <c r="D319" s="156" t="s">
        <v>581</v>
      </c>
      <c r="E319" s="129"/>
      <c r="F319" s="129"/>
      <c r="G319" s="129">
        <v>2</v>
      </c>
      <c r="H319" s="129">
        <v>3</v>
      </c>
      <c r="I319" s="28">
        <f t="shared" si="30"/>
        <v>2</v>
      </c>
      <c r="J319" s="28">
        <f t="shared" si="31"/>
        <v>3</v>
      </c>
    </row>
    <row r="320" spans="3:10">
      <c r="C320" s="165" t="s">
        <v>582</v>
      </c>
      <c r="D320" s="156" t="s">
        <v>583</v>
      </c>
      <c r="E320" s="129"/>
      <c r="F320" s="129"/>
      <c r="G320" s="129">
        <v>1</v>
      </c>
      <c r="H320" s="129">
        <v>3</v>
      </c>
      <c r="I320" s="28">
        <f t="shared" si="30"/>
        <v>1</v>
      </c>
      <c r="J320" s="28">
        <f t="shared" si="31"/>
        <v>3</v>
      </c>
    </row>
    <row r="321" spans="3:10">
      <c r="C321" s="164" t="s">
        <v>584</v>
      </c>
      <c r="D321" s="40" t="s">
        <v>585</v>
      </c>
      <c r="E321" s="28"/>
      <c r="F321" s="28"/>
      <c r="G321" s="28">
        <v>3</v>
      </c>
      <c r="H321" s="28">
        <v>3</v>
      </c>
      <c r="I321" s="28">
        <f t="shared" si="30"/>
        <v>3</v>
      </c>
      <c r="J321" s="28">
        <f t="shared" si="31"/>
        <v>3</v>
      </c>
    </row>
    <row r="322" spans="3:10">
      <c r="C322" s="164" t="s">
        <v>586</v>
      </c>
      <c r="D322" s="118" t="s">
        <v>587</v>
      </c>
      <c r="E322" s="28"/>
      <c r="F322" s="28"/>
      <c r="G322" s="28">
        <v>2</v>
      </c>
      <c r="H322" s="28"/>
      <c r="I322" s="28">
        <f t="shared" si="30"/>
        <v>2</v>
      </c>
      <c r="J322" s="28">
        <f t="shared" si="31"/>
        <v>0</v>
      </c>
    </row>
    <row r="323" spans="3:10">
      <c r="C323" s="164" t="s">
        <v>588</v>
      </c>
      <c r="D323" s="40" t="s">
        <v>589</v>
      </c>
      <c r="E323" s="28"/>
      <c r="F323" s="28"/>
      <c r="G323" s="28">
        <v>5</v>
      </c>
      <c r="H323" s="28"/>
      <c r="I323" s="28">
        <f t="shared" si="30"/>
        <v>5</v>
      </c>
      <c r="J323" s="28">
        <f t="shared" si="31"/>
        <v>0</v>
      </c>
    </row>
    <row r="324" spans="3:10">
      <c r="C324" s="164" t="s">
        <v>590</v>
      </c>
      <c r="D324" s="40" t="s">
        <v>591</v>
      </c>
      <c r="E324" s="28"/>
      <c r="F324" s="28"/>
      <c r="G324" s="28">
        <v>2</v>
      </c>
      <c r="H324" s="28"/>
      <c r="I324" s="28">
        <f t="shared" si="30"/>
        <v>2</v>
      </c>
      <c r="J324" s="28">
        <f t="shared" si="31"/>
        <v>0</v>
      </c>
    </row>
    <row r="325" spans="3:10">
      <c r="C325" s="164" t="s">
        <v>592</v>
      </c>
      <c r="D325" s="121" t="s">
        <v>593</v>
      </c>
      <c r="E325" s="28"/>
      <c r="F325" s="28"/>
      <c r="G325" s="28">
        <v>5</v>
      </c>
      <c r="H325" s="28"/>
      <c r="I325" s="28">
        <f t="shared" si="30"/>
        <v>5</v>
      </c>
      <c r="J325" s="28">
        <f t="shared" si="31"/>
        <v>0</v>
      </c>
    </row>
    <row r="326" spans="3:10">
      <c r="C326" s="164" t="s">
        <v>594</v>
      </c>
      <c r="D326" s="154" t="s">
        <v>595</v>
      </c>
      <c r="E326" s="28"/>
      <c r="F326" s="28"/>
      <c r="G326" s="28">
        <v>1</v>
      </c>
      <c r="H326" s="28">
        <v>4</v>
      </c>
      <c r="I326" s="28">
        <f t="shared" si="30"/>
        <v>1</v>
      </c>
      <c r="J326" s="28">
        <f t="shared" si="31"/>
        <v>4</v>
      </c>
    </row>
    <row r="327" spans="3:10" ht="25.5">
      <c r="C327" s="164" t="s">
        <v>596</v>
      </c>
      <c r="D327" s="154" t="s">
        <v>597</v>
      </c>
      <c r="E327" s="28"/>
      <c r="F327" s="28"/>
      <c r="G327" s="28">
        <v>2</v>
      </c>
      <c r="H327" s="28">
        <v>20</v>
      </c>
      <c r="I327" s="28">
        <f t="shared" si="30"/>
        <v>2</v>
      </c>
      <c r="J327" s="28">
        <f t="shared" si="31"/>
        <v>20</v>
      </c>
    </row>
    <row r="328" spans="3:10" ht="25.5">
      <c r="C328" s="128" t="s">
        <v>598</v>
      </c>
      <c r="D328" s="123" t="s">
        <v>599</v>
      </c>
      <c r="E328" s="28"/>
      <c r="F328" s="28"/>
      <c r="G328" s="28">
        <v>20</v>
      </c>
      <c r="H328" s="28">
        <v>30</v>
      </c>
      <c r="I328" s="28">
        <f t="shared" si="30"/>
        <v>20</v>
      </c>
      <c r="J328" s="28">
        <f t="shared" si="31"/>
        <v>30</v>
      </c>
    </row>
    <row r="329" spans="3:10">
      <c r="C329" s="122" t="s">
        <v>600</v>
      </c>
      <c r="D329" s="123" t="s">
        <v>601</v>
      </c>
      <c r="E329" s="28"/>
      <c r="F329" s="28"/>
      <c r="G329" s="28">
        <v>2</v>
      </c>
      <c r="H329" s="28"/>
      <c r="I329" s="28">
        <f t="shared" si="30"/>
        <v>2</v>
      </c>
      <c r="J329" s="28">
        <f t="shared" si="31"/>
        <v>0</v>
      </c>
    </row>
    <row r="330" spans="3:10">
      <c r="C330" s="125" t="s">
        <v>602</v>
      </c>
      <c r="D330" s="121" t="s">
        <v>603</v>
      </c>
      <c r="E330" s="28"/>
      <c r="F330" s="28"/>
      <c r="G330" s="28">
        <v>15</v>
      </c>
      <c r="H330" s="28">
        <v>91</v>
      </c>
      <c r="I330" s="28">
        <f t="shared" ref="I330:I367" si="32">SUM(E330,G330)</f>
        <v>15</v>
      </c>
      <c r="J330" s="28">
        <f t="shared" ref="J330:J367" si="33">SUM(F330,H330)</f>
        <v>91</v>
      </c>
    </row>
    <row r="331" spans="3:10">
      <c r="C331" s="128" t="s">
        <v>604</v>
      </c>
      <c r="D331" s="123" t="s">
        <v>605</v>
      </c>
      <c r="E331" s="28"/>
      <c r="F331" s="28"/>
      <c r="G331" s="28">
        <v>28</v>
      </c>
      <c r="H331" s="28">
        <v>63</v>
      </c>
      <c r="I331" s="28">
        <f t="shared" si="32"/>
        <v>28</v>
      </c>
      <c r="J331" s="28">
        <f t="shared" si="33"/>
        <v>63</v>
      </c>
    </row>
    <row r="332" spans="3:10" ht="25.5">
      <c r="C332" s="167" t="s">
        <v>606</v>
      </c>
      <c r="D332" s="156" t="s">
        <v>607</v>
      </c>
      <c r="E332" s="129"/>
      <c r="F332" s="129"/>
      <c r="G332" s="129">
        <v>2</v>
      </c>
      <c r="H332" s="129">
        <v>12</v>
      </c>
      <c r="I332" s="28">
        <f t="shared" si="32"/>
        <v>2</v>
      </c>
      <c r="J332" s="28">
        <f t="shared" si="33"/>
        <v>12</v>
      </c>
    </row>
    <row r="333" spans="3:10" ht="15.75" customHeight="1">
      <c r="C333" s="167" t="s">
        <v>608</v>
      </c>
      <c r="D333" s="156" t="s">
        <v>609</v>
      </c>
      <c r="E333" s="129"/>
      <c r="F333" s="129"/>
      <c r="G333" s="129">
        <v>2</v>
      </c>
      <c r="H333" s="129"/>
      <c r="I333" s="28">
        <f t="shared" si="32"/>
        <v>2</v>
      </c>
      <c r="J333" s="28">
        <f t="shared" si="33"/>
        <v>0</v>
      </c>
    </row>
    <row r="334" spans="3:10">
      <c r="C334" s="167" t="s">
        <v>610</v>
      </c>
      <c r="D334" s="156" t="s">
        <v>611</v>
      </c>
      <c r="E334" s="129"/>
      <c r="F334" s="129"/>
      <c r="G334" s="129">
        <v>5</v>
      </c>
      <c r="H334" s="129"/>
      <c r="I334" s="28">
        <f t="shared" si="32"/>
        <v>5</v>
      </c>
      <c r="J334" s="28">
        <f t="shared" si="33"/>
        <v>0</v>
      </c>
    </row>
    <row r="335" spans="3:10">
      <c r="C335" s="167" t="s">
        <v>612</v>
      </c>
      <c r="D335" s="156" t="s">
        <v>613</v>
      </c>
      <c r="E335" s="129"/>
      <c r="F335" s="129"/>
      <c r="G335" s="129">
        <v>5</v>
      </c>
      <c r="H335" s="129"/>
      <c r="I335" s="28">
        <f t="shared" si="32"/>
        <v>5</v>
      </c>
      <c r="J335" s="28">
        <f t="shared" si="33"/>
        <v>0</v>
      </c>
    </row>
    <row r="336" spans="3:10">
      <c r="C336" s="167" t="s">
        <v>614</v>
      </c>
      <c r="D336" s="156" t="s">
        <v>615</v>
      </c>
      <c r="E336" s="129"/>
      <c r="F336" s="129"/>
      <c r="G336" s="129">
        <v>5</v>
      </c>
      <c r="H336" s="129"/>
      <c r="I336" s="28">
        <f t="shared" si="32"/>
        <v>5</v>
      </c>
      <c r="J336" s="28">
        <f t="shared" si="33"/>
        <v>0</v>
      </c>
    </row>
    <row r="337" spans="3:10">
      <c r="C337" s="164" t="s">
        <v>616</v>
      </c>
      <c r="D337" s="164" t="s">
        <v>617</v>
      </c>
      <c r="E337" s="28"/>
      <c r="F337" s="28"/>
      <c r="G337" s="28">
        <v>20</v>
      </c>
      <c r="H337" s="28">
        <v>22</v>
      </c>
      <c r="I337" s="28">
        <f t="shared" si="32"/>
        <v>20</v>
      </c>
      <c r="J337" s="28">
        <f t="shared" si="33"/>
        <v>22</v>
      </c>
    </row>
    <row r="338" spans="3:10">
      <c r="C338" s="125" t="s">
        <v>618</v>
      </c>
      <c r="D338" s="121" t="s">
        <v>619</v>
      </c>
      <c r="E338" s="28"/>
      <c r="F338" s="28"/>
      <c r="G338" s="28">
        <v>10</v>
      </c>
      <c r="H338" s="28">
        <v>16</v>
      </c>
      <c r="I338" s="28">
        <f t="shared" si="32"/>
        <v>10</v>
      </c>
      <c r="J338" s="28">
        <f t="shared" si="33"/>
        <v>16</v>
      </c>
    </row>
    <row r="339" spans="3:10">
      <c r="C339" s="167" t="s">
        <v>620</v>
      </c>
      <c r="D339" s="156" t="s">
        <v>621</v>
      </c>
      <c r="E339" s="129"/>
      <c r="F339" s="129"/>
      <c r="G339" s="129">
        <v>10</v>
      </c>
      <c r="H339" s="129">
        <v>103</v>
      </c>
      <c r="I339" s="28">
        <f t="shared" si="32"/>
        <v>10</v>
      </c>
      <c r="J339" s="28">
        <f t="shared" si="33"/>
        <v>103</v>
      </c>
    </row>
    <row r="340" spans="3:10" ht="15" customHeight="1">
      <c r="C340" s="167" t="s">
        <v>622</v>
      </c>
      <c r="D340" s="156" t="s">
        <v>623</v>
      </c>
      <c r="E340" s="129"/>
      <c r="F340" s="129"/>
      <c r="G340" s="129">
        <v>5</v>
      </c>
      <c r="H340" s="129">
        <v>8</v>
      </c>
      <c r="I340" s="28">
        <f t="shared" si="32"/>
        <v>5</v>
      </c>
      <c r="J340" s="28">
        <f t="shared" si="33"/>
        <v>8</v>
      </c>
    </row>
    <row r="341" spans="3:10">
      <c r="C341" s="155" t="s">
        <v>624</v>
      </c>
      <c r="D341" s="156" t="s">
        <v>625</v>
      </c>
      <c r="E341" s="28"/>
      <c r="F341" s="28"/>
      <c r="G341" s="28">
        <v>5</v>
      </c>
      <c r="H341" s="28">
        <v>1</v>
      </c>
      <c r="I341" s="28">
        <f t="shared" si="32"/>
        <v>5</v>
      </c>
      <c r="J341" s="28">
        <f t="shared" si="33"/>
        <v>1</v>
      </c>
    </row>
    <row r="342" spans="3:10">
      <c r="C342" s="155" t="s">
        <v>626</v>
      </c>
      <c r="D342" s="156" t="s">
        <v>627</v>
      </c>
      <c r="E342" s="28"/>
      <c r="F342" s="28"/>
      <c r="G342" s="28">
        <v>2</v>
      </c>
      <c r="H342" s="28">
        <v>6</v>
      </c>
      <c r="I342" s="28">
        <f t="shared" si="32"/>
        <v>2</v>
      </c>
      <c r="J342" s="28">
        <f t="shared" si="33"/>
        <v>6</v>
      </c>
    </row>
    <row r="343" spans="3:10" ht="25.5">
      <c r="C343" s="155" t="s">
        <v>628</v>
      </c>
      <c r="D343" s="156" t="s">
        <v>629</v>
      </c>
      <c r="E343" s="28"/>
      <c r="F343" s="28"/>
      <c r="G343" s="28">
        <v>15</v>
      </c>
      <c r="H343" s="28"/>
      <c r="I343" s="28">
        <f t="shared" si="32"/>
        <v>15</v>
      </c>
      <c r="J343" s="28">
        <f t="shared" si="33"/>
        <v>0</v>
      </c>
    </row>
    <row r="344" spans="3:10" ht="25.5">
      <c r="C344" s="155" t="s">
        <v>630</v>
      </c>
      <c r="D344" s="156" t="s">
        <v>631</v>
      </c>
      <c r="E344" s="28"/>
      <c r="F344" s="28"/>
      <c r="G344" s="28">
        <v>65</v>
      </c>
      <c r="H344" s="28">
        <v>52</v>
      </c>
      <c r="I344" s="28">
        <f t="shared" si="32"/>
        <v>65</v>
      </c>
      <c r="J344" s="28">
        <f t="shared" si="33"/>
        <v>52</v>
      </c>
    </row>
    <row r="345" spans="3:10">
      <c r="C345" s="155" t="s">
        <v>632</v>
      </c>
      <c r="D345" s="156" t="s">
        <v>633</v>
      </c>
      <c r="E345" s="28"/>
      <c r="F345" s="28"/>
      <c r="G345" s="28">
        <v>65</v>
      </c>
      <c r="H345" s="28">
        <v>52</v>
      </c>
      <c r="I345" s="28">
        <f t="shared" si="32"/>
        <v>65</v>
      </c>
      <c r="J345" s="28">
        <f t="shared" si="33"/>
        <v>52</v>
      </c>
    </row>
    <row r="346" spans="3:10" ht="25.5">
      <c r="C346" s="155" t="s">
        <v>634</v>
      </c>
      <c r="D346" s="156" t="s">
        <v>635</v>
      </c>
      <c r="E346" s="129"/>
      <c r="F346" s="129"/>
      <c r="G346" s="129">
        <v>5</v>
      </c>
      <c r="H346" s="129"/>
      <c r="I346" s="28">
        <f t="shared" si="32"/>
        <v>5</v>
      </c>
      <c r="J346" s="28">
        <f t="shared" si="33"/>
        <v>0</v>
      </c>
    </row>
    <row r="347" spans="3:10">
      <c r="C347" s="155" t="s">
        <v>636</v>
      </c>
      <c r="D347" s="156" t="s">
        <v>637</v>
      </c>
      <c r="E347" s="129"/>
      <c r="F347" s="129"/>
      <c r="G347" s="129">
        <v>5</v>
      </c>
      <c r="H347" s="129"/>
      <c r="I347" s="28">
        <f t="shared" si="32"/>
        <v>5</v>
      </c>
      <c r="J347" s="28">
        <f t="shared" si="33"/>
        <v>0</v>
      </c>
    </row>
    <row r="348" spans="3:10">
      <c r="C348" s="155" t="s">
        <v>638</v>
      </c>
      <c r="D348" s="156" t="s">
        <v>639</v>
      </c>
      <c r="E348" s="129"/>
      <c r="F348" s="129"/>
      <c r="G348" s="129">
        <v>5</v>
      </c>
      <c r="H348" s="129">
        <v>6</v>
      </c>
      <c r="I348" s="28">
        <f t="shared" si="32"/>
        <v>5</v>
      </c>
      <c r="J348" s="28">
        <f t="shared" si="33"/>
        <v>6</v>
      </c>
    </row>
    <row r="349" spans="3:10">
      <c r="C349" s="155" t="s">
        <v>640</v>
      </c>
      <c r="D349" s="156" t="s">
        <v>641</v>
      </c>
      <c r="E349" s="129"/>
      <c r="F349" s="129"/>
      <c r="G349" s="129">
        <v>5</v>
      </c>
      <c r="H349" s="129">
        <v>6</v>
      </c>
      <c r="I349" s="28">
        <f t="shared" si="32"/>
        <v>5</v>
      </c>
      <c r="J349" s="28">
        <f t="shared" si="33"/>
        <v>6</v>
      </c>
    </row>
    <row r="350" spans="3:10" ht="17.25" customHeight="1">
      <c r="C350" s="155" t="s">
        <v>642</v>
      </c>
      <c r="D350" s="156" t="s">
        <v>643</v>
      </c>
      <c r="E350" s="129"/>
      <c r="F350" s="129"/>
      <c r="G350" s="129">
        <v>5</v>
      </c>
      <c r="H350" s="129">
        <v>6</v>
      </c>
      <c r="I350" s="28">
        <f t="shared" si="32"/>
        <v>5</v>
      </c>
      <c r="J350" s="28">
        <f t="shared" si="33"/>
        <v>6</v>
      </c>
    </row>
    <row r="351" spans="3:10">
      <c r="C351" s="155" t="s">
        <v>644</v>
      </c>
      <c r="D351" s="156" t="s">
        <v>645</v>
      </c>
      <c r="E351" s="129"/>
      <c r="F351" s="129"/>
      <c r="G351" s="129">
        <v>5</v>
      </c>
      <c r="H351" s="129"/>
      <c r="I351" s="28">
        <f t="shared" si="32"/>
        <v>5</v>
      </c>
      <c r="J351" s="28">
        <f t="shared" si="33"/>
        <v>0</v>
      </c>
    </row>
    <row r="352" spans="3:10" ht="25.5">
      <c r="C352" s="155" t="s">
        <v>646</v>
      </c>
      <c r="D352" s="156" t="s">
        <v>647</v>
      </c>
      <c r="E352" s="129"/>
      <c r="F352" s="129"/>
      <c r="G352" s="129">
        <v>5</v>
      </c>
      <c r="H352" s="129">
        <v>22</v>
      </c>
      <c r="I352" s="28">
        <f t="shared" si="32"/>
        <v>5</v>
      </c>
      <c r="J352" s="28">
        <f t="shared" si="33"/>
        <v>22</v>
      </c>
    </row>
    <row r="353" spans="3:10">
      <c r="C353" s="155" t="s">
        <v>648</v>
      </c>
      <c r="D353" s="156" t="s">
        <v>649</v>
      </c>
      <c r="E353" s="129"/>
      <c r="F353" s="129"/>
      <c r="G353" s="129">
        <v>5</v>
      </c>
      <c r="H353" s="129">
        <v>6</v>
      </c>
      <c r="I353" s="28">
        <f t="shared" si="32"/>
        <v>5</v>
      </c>
      <c r="J353" s="28">
        <f t="shared" si="33"/>
        <v>6</v>
      </c>
    </row>
    <row r="354" spans="3:10">
      <c r="C354" s="155" t="s">
        <v>650</v>
      </c>
      <c r="D354" s="156" t="s">
        <v>651</v>
      </c>
      <c r="E354" s="129"/>
      <c r="F354" s="129"/>
      <c r="G354" s="129">
        <v>5</v>
      </c>
      <c r="H354" s="129"/>
      <c r="I354" s="28">
        <f t="shared" si="32"/>
        <v>5</v>
      </c>
      <c r="J354" s="28">
        <f t="shared" si="33"/>
        <v>0</v>
      </c>
    </row>
    <row r="355" spans="3:10">
      <c r="C355" s="155" t="s">
        <v>652</v>
      </c>
      <c r="D355" s="156" t="s">
        <v>653</v>
      </c>
      <c r="E355" s="129"/>
      <c r="F355" s="129"/>
      <c r="G355" s="129">
        <v>5</v>
      </c>
      <c r="H355" s="129">
        <v>6</v>
      </c>
      <c r="I355" s="28">
        <f t="shared" si="32"/>
        <v>5</v>
      </c>
      <c r="J355" s="28">
        <f t="shared" si="33"/>
        <v>6</v>
      </c>
    </row>
    <row r="356" spans="3:10">
      <c r="C356" s="155" t="s">
        <v>654</v>
      </c>
      <c r="D356" s="156" t="s">
        <v>655</v>
      </c>
      <c r="E356" s="129"/>
      <c r="F356" s="129"/>
      <c r="G356" s="129">
        <v>5</v>
      </c>
      <c r="H356" s="129">
        <v>6</v>
      </c>
      <c r="I356" s="28">
        <f t="shared" si="32"/>
        <v>5</v>
      </c>
      <c r="J356" s="28">
        <f t="shared" si="33"/>
        <v>6</v>
      </c>
    </row>
    <row r="357" spans="3:10">
      <c r="C357" s="155" t="s">
        <v>656</v>
      </c>
      <c r="D357" s="156" t="s">
        <v>657</v>
      </c>
      <c r="E357" s="28"/>
      <c r="F357" s="28"/>
      <c r="G357" s="28">
        <v>5</v>
      </c>
      <c r="H357" s="28">
        <v>6</v>
      </c>
      <c r="I357" s="28">
        <f t="shared" si="32"/>
        <v>5</v>
      </c>
      <c r="J357" s="28">
        <f t="shared" si="33"/>
        <v>6</v>
      </c>
    </row>
    <row r="358" spans="3:10">
      <c r="C358" s="155" t="s">
        <v>658</v>
      </c>
      <c r="D358" s="156" t="s">
        <v>659</v>
      </c>
      <c r="E358" s="28"/>
      <c r="F358" s="28"/>
      <c r="G358" s="28">
        <v>5</v>
      </c>
      <c r="H358" s="28"/>
      <c r="I358" s="28">
        <f t="shared" si="32"/>
        <v>5</v>
      </c>
      <c r="J358" s="28">
        <f t="shared" si="33"/>
        <v>0</v>
      </c>
    </row>
    <row r="359" spans="3:10">
      <c r="C359" s="155" t="s">
        <v>660</v>
      </c>
      <c r="D359" s="156" t="s">
        <v>661</v>
      </c>
      <c r="E359" s="129"/>
      <c r="F359" s="129"/>
      <c r="G359" s="129">
        <v>10</v>
      </c>
      <c r="H359" s="129">
        <v>4</v>
      </c>
      <c r="I359" s="28">
        <f t="shared" si="32"/>
        <v>10</v>
      </c>
      <c r="J359" s="28">
        <f t="shared" si="33"/>
        <v>4</v>
      </c>
    </row>
    <row r="360" spans="3:10">
      <c r="C360" s="155" t="s">
        <v>662</v>
      </c>
      <c r="D360" s="156" t="s">
        <v>663</v>
      </c>
      <c r="E360" s="129"/>
      <c r="F360" s="129"/>
      <c r="G360" s="129">
        <v>3</v>
      </c>
      <c r="H360" s="129">
        <v>11</v>
      </c>
      <c r="I360" s="28">
        <f t="shared" si="32"/>
        <v>3</v>
      </c>
      <c r="J360" s="28">
        <f t="shared" si="33"/>
        <v>11</v>
      </c>
    </row>
    <row r="361" spans="3:10">
      <c r="C361" s="164" t="s">
        <v>664</v>
      </c>
      <c r="D361" s="153" t="s">
        <v>665</v>
      </c>
      <c r="E361" s="28"/>
      <c r="F361" s="28"/>
      <c r="G361" s="28">
        <v>2</v>
      </c>
      <c r="H361" s="28">
        <v>3</v>
      </c>
      <c r="I361" s="28">
        <f t="shared" si="32"/>
        <v>2</v>
      </c>
      <c r="J361" s="28">
        <f t="shared" si="33"/>
        <v>3</v>
      </c>
    </row>
    <row r="362" spans="3:10">
      <c r="C362" s="123" t="s">
        <v>666</v>
      </c>
      <c r="D362" s="128" t="s">
        <v>667</v>
      </c>
      <c r="E362" s="28"/>
      <c r="F362" s="28"/>
      <c r="G362" s="28">
        <v>20</v>
      </c>
      <c r="H362" s="28">
        <v>27</v>
      </c>
      <c r="I362" s="28">
        <f t="shared" si="32"/>
        <v>20</v>
      </c>
      <c r="J362" s="28">
        <f t="shared" si="33"/>
        <v>27</v>
      </c>
    </row>
    <row r="363" spans="3:10">
      <c r="C363" s="156" t="s">
        <v>668</v>
      </c>
      <c r="D363" s="167" t="s">
        <v>669</v>
      </c>
      <c r="E363" s="129"/>
      <c r="F363" s="129"/>
      <c r="G363" s="129">
        <v>10</v>
      </c>
      <c r="H363" s="129">
        <v>11</v>
      </c>
      <c r="I363" s="28">
        <f t="shared" si="32"/>
        <v>10</v>
      </c>
      <c r="J363" s="28">
        <f t="shared" si="33"/>
        <v>11</v>
      </c>
    </row>
    <row r="364" spans="3:10">
      <c r="C364" s="164" t="s">
        <v>670</v>
      </c>
      <c r="D364" s="153" t="s">
        <v>671</v>
      </c>
      <c r="E364" s="28"/>
      <c r="F364" s="28"/>
      <c r="G364" s="28">
        <v>10</v>
      </c>
      <c r="H364" s="28">
        <v>47</v>
      </c>
      <c r="I364" s="28">
        <f t="shared" si="32"/>
        <v>10</v>
      </c>
      <c r="J364" s="28">
        <f t="shared" si="33"/>
        <v>47</v>
      </c>
    </row>
    <row r="365" spans="3:10">
      <c r="C365" s="164" t="s">
        <v>672</v>
      </c>
      <c r="D365" s="154" t="s">
        <v>673</v>
      </c>
      <c r="E365" s="28"/>
      <c r="F365" s="28"/>
      <c r="G365" s="28">
        <v>6</v>
      </c>
      <c r="H365" s="28">
        <v>3</v>
      </c>
      <c r="I365" s="28">
        <f t="shared" si="32"/>
        <v>6</v>
      </c>
      <c r="J365" s="28">
        <f t="shared" si="33"/>
        <v>3</v>
      </c>
    </row>
    <row r="366" spans="3:10">
      <c r="C366" s="128" t="s">
        <v>674</v>
      </c>
      <c r="D366" s="31" t="s">
        <v>675</v>
      </c>
      <c r="E366" s="28"/>
      <c r="F366" s="28"/>
      <c r="G366" s="28">
        <v>15</v>
      </c>
      <c r="H366" s="28">
        <v>24</v>
      </c>
      <c r="I366" s="28">
        <f t="shared" si="32"/>
        <v>15</v>
      </c>
      <c r="J366" s="28">
        <f t="shared" si="33"/>
        <v>24</v>
      </c>
    </row>
    <row r="367" spans="3:10">
      <c r="C367" s="128" t="s">
        <v>676</v>
      </c>
      <c r="D367" s="121" t="s">
        <v>677</v>
      </c>
      <c r="E367" s="28"/>
      <c r="F367" s="28"/>
      <c r="G367" s="28">
        <v>5</v>
      </c>
      <c r="H367" s="28">
        <v>2</v>
      </c>
      <c r="I367" s="28">
        <f t="shared" si="32"/>
        <v>5</v>
      </c>
      <c r="J367" s="28">
        <f t="shared" si="33"/>
        <v>2</v>
      </c>
    </row>
    <row r="368" spans="3:10">
      <c r="C368" s="143"/>
      <c r="D368" s="31"/>
      <c r="E368" s="125"/>
      <c r="F368" s="125"/>
      <c r="G368" s="31"/>
      <c r="H368" s="31"/>
      <c r="I368" s="28"/>
      <c r="J368" s="28"/>
    </row>
    <row r="369" spans="3:10">
      <c r="C369" s="143"/>
      <c r="D369" s="31"/>
      <c r="E369" s="125"/>
      <c r="F369" s="125"/>
      <c r="G369" s="31"/>
      <c r="H369" s="31"/>
      <c r="I369" s="28"/>
      <c r="J369" s="28"/>
    </row>
    <row r="370" spans="3:10">
      <c r="C370" s="151"/>
      <c r="D370" s="31"/>
      <c r="E370" s="28"/>
      <c r="F370" s="28"/>
      <c r="G370" s="31"/>
      <c r="H370" s="31"/>
      <c r="I370" s="28"/>
      <c r="J370" s="28"/>
    </row>
  </sheetData>
  <autoFilter ref="A6:K371" xr:uid="{00000000-0009-0000-0000-000008000000}"/>
  <mergeCells count="6">
    <mergeCell ref="A115:A116"/>
    <mergeCell ref="A10:A11"/>
    <mergeCell ref="A12:A13"/>
    <mergeCell ref="A19:A20"/>
    <mergeCell ref="A53:A54"/>
    <mergeCell ref="A97:A98"/>
  </mergeCells>
  <pageMargins left="0.75" right="0.75" top="1" bottom="1" header="0.5" footer="0.5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usluge_prema_OS</vt:lpstr>
      <vt:lpstr>Zbirna(Pivot)</vt:lpstr>
      <vt:lpstr>DSG</vt:lpstr>
      <vt:lpstr>Lekovi</vt:lpstr>
      <vt:lpstr>Sanitet.mat</vt:lpstr>
      <vt:lpstr>Reagensi</vt:lpstr>
      <vt:lpstr>Kadar.nem.!Print_Area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Sokobanja B</cp:lastModifiedBy>
  <cp:lastPrinted>2025-01-15T13:27:00Z</cp:lastPrinted>
  <dcterms:created xsi:type="dcterms:W3CDTF">1998-03-25T08:50:00Z</dcterms:created>
  <dcterms:modified xsi:type="dcterms:W3CDTF">2025-07-10T06:34:57Z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348D7AAA59D94E22A5057F21A52E805B_13</vt:lpwstr>
  </property>
  <property fmtid="{D5CDD505-2E9C-101B-9397-08002B2CF9AE}" pid="3" name="KSOProductBuildVer">
    <vt:lpwstr>1033-12.2.0.21931</vt:lpwstr>
  </property>
</Properties>
</file>