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Korisnik 1\Desktop\"/>
    </mc:Choice>
  </mc:AlternateContent>
  <xr:revisionPtr revIDLastSave="0" documentId="13_ncr:1_{96A57AFA-5EBD-4744-B79D-8E096E2797FC}" xr6:coauthVersionLast="36" xr6:coauthVersionMax="36" xr10:uidLastSave="{00000000-0000-0000-0000-000000000000}"/>
  <bookViews>
    <workbookView xWindow="0" yWindow="0" windowWidth="19200" windowHeight="11985" tabRatio="808" firstSheet="7" activeTab="11" xr2:uid="{00000000-000D-0000-FFFF-FFFF00000000}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" sheetId="209" r:id="rId7"/>
    <sheet name="Pratioci" sheetId="197" r:id="rId8"/>
    <sheet name="usluge_prema_OS" sheetId="220" r:id="rId9"/>
    <sheet name="Zbirna(Pivot)" sheetId="223" r:id="rId10"/>
    <sheet name="DSG" sheetId="212" r:id="rId11"/>
    <sheet name="Lekovi" sheetId="160" r:id="rId12"/>
    <sheet name="Sanitet.mat" sheetId="162" r:id="rId13"/>
    <sheet name="Reagensi" sheetId="224" r:id="rId14"/>
  </sheets>
  <definedNames>
    <definedName name="____W.O.R.K.B.O.O.K..C.O.N.T.E.N.T.S____" localSheetId="10">#REF!</definedName>
    <definedName name="____W.O.R.K.B.O.O.K..C.O.N.T.E.N.T.S____" localSheetId="13">#REF!</definedName>
    <definedName name="____W.O.R.K.B.O.O.K..C.O.N.T.E.N.T.S____" localSheetId="8">#REF!</definedName>
    <definedName name="____W.O.R.K.B.O.O.K..C.O.N.T.E.N.T.S____">#REF!</definedName>
    <definedName name="_xlnm._FilterDatabase" localSheetId="8" hidden="1">usluge_prema_OS!$A$6:$K$371</definedName>
    <definedName name="_xlnm.Print_Area" localSheetId="4">Kadar.nem.!$A$1:$I$23</definedName>
    <definedName name="_xlnm.Print_Area" localSheetId="11">Lekovi!$A$1:$K$36</definedName>
    <definedName name="_xlnm.Print_Area" localSheetId="13">Reagensi!$A$1:$G$9</definedName>
    <definedName name="_xlnm.Print_Area" localSheetId="12">Sanitet.mat!$A$1:$G$9</definedName>
    <definedName name="_xlnm.Print_Titles" localSheetId="3">Kadar.zaj.med.del.!$A:$A</definedName>
    <definedName name="_xlnm.Print_Titles" localSheetId="11">Lekovi!$5:$7</definedName>
  </definedNames>
  <calcPr calcId="179021"/>
  <pivotCaches>
    <pivotCache cacheId="0" r:id="rId15"/>
  </pivotCaches>
</workbook>
</file>

<file path=xl/calcChain.xml><?xml version="1.0" encoding="utf-8"?>
<calcChain xmlns="http://schemas.openxmlformats.org/spreadsheetml/2006/main">
  <c r="C2" i="224" l="1"/>
  <c r="C1" i="224"/>
  <c r="C2" i="162"/>
  <c r="C1" i="162"/>
  <c r="K36" i="160"/>
  <c r="H36" i="160"/>
  <c r="C2" i="160"/>
  <c r="C1" i="160"/>
  <c r="D8" i="212"/>
  <c r="C8" i="212"/>
  <c r="C3" i="212"/>
  <c r="C2" i="212"/>
  <c r="C1" i="212"/>
  <c r="C2" i="223"/>
  <c r="C1" i="223"/>
  <c r="J367" i="220"/>
  <c r="I367" i="220"/>
  <c r="J366" i="220"/>
  <c r="I366" i="220"/>
  <c r="J365" i="220"/>
  <c r="I365" i="220"/>
  <c r="J364" i="220"/>
  <c r="I364" i="220"/>
  <c r="J363" i="220"/>
  <c r="I363" i="220"/>
  <c r="J362" i="220"/>
  <c r="I362" i="220"/>
  <c r="J361" i="220"/>
  <c r="I361" i="220"/>
  <c r="J360" i="220"/>
  <c r="I360" i="220"/>
  <c r="J359" i="220"/>
  <c r="I359" i="220"/>
  <c r="J358" i="220"/>
  <c r="I358" i="220"/>
  <c r="J357" i="220"/>
  <c r="I357" i="220"/>
  <c r="J356" i="220"/>
  <c r="I356" i="220"/>
  <c r="J355" i="220"/>
  <c r="I355" i="220"/>
  <c r="J354" i="220"/>
  <c r="I354" i="220"/>
  <c r="J353" i="220"/>
  <c r="I353" i="220"/>
  <c r="J352" i="220"/>
  <c r="I352" i="220"/>
  <c r="J351" i="220"/>
  <c r="I351" i="220"/>
  <c r="J350" i="220"/>
  <c r="I350" i="220"/>
  <c r="J349" i="220"/>
  <c r="I349" i="220"/>
  <c r="J348" i="220"/>
  <c r="I348" i="220"/>
  <c r="J347" i="220"/>
  <c r="I347" i="220"/>
  <c r="J346" i="220"/>
  <c r="I346" i="220"/>
  <c r="J345" i="220"/>
  <c r="I345" i="220"/>
  <c r="J344" i="220"/>
  <c r="I344" i="220"/>
  <c r="J343" i="220"/>
  <c r="I343" i="220"/>
  <c r="J342" i="220"/>
  <c r="I342" i="220"/>
  <c r="J341" i="220"/>
  <c r="I341" i="220"/>
  <c r="J340" i="220"/>
  <c r="I340" i="220"/>
  <c r="J339" i="220"/>
  <c r="I339" i="220"/>
  <c r="J338" i="220"/>
  <c r="I338" i="220"/>
  <c r="J337" i="220"/>
  <c r="I337" i="220"/>
  <c r="J336" i="220"/>
  <c r="I336" i="220"/>
  <c r="J335" i="220"/>
  <c r="I335" i="220"/>
  <c r="J334" i="220"/>
  <c r="I334" i="220"/>
  <c r="J333" i="220"/>
  <c r="I333" i="220"/>
  <c r="J332" i="220"/>
  <c r="I332" i="220"/>
  <c r="J331" i="220"/>
  <c r="I331" i="220"/>
  <c r="J330" i="220"/>
  <c r="I330" i="220"/>
  <c r="J329" i="220"/>
  <c r="I329" i="220"/>
  <c r="J328" i="220"/>
  <c r="I328" i="220"/>
  <c r="J327" i="220"/>
  <c r="I327" i="220"/>
  <c r="J326" i="220"/>
  <c r="I326" i="220"/>
  <c r="J325" i="220"/>
  <c r="I325" i="220"/>
  <c r="J324" i="220"/>
  <c r="I324" i="220"/>
  <c r="J323" i="220"/>
  <c r="I323" i="220"/>
  <c r="J322" i="220"/>
  <c r="I322" i="220"/>
  <c r="J321" i="220"/>
  <c r="I321" i="220"/>
  <c r="J320" i="220"/>
  <c r="I320" i="220"/>
  <c r="J319" i="220"/>
  <c r="I319" i="220"/>
  <c r="J318" i="220"/>
  <c r="I318" i="220"/>
  <c r="J317" i="220"/>
  <c r="I317" i="220"/>
  <c r="J316" i="220"/>
  <c r="I316" i="220"/>
  <c r="J315" i="220"/>
  <c r="I315" i="220"/>
  <c r="J314" i="220"/>
  <c r="I314" i="220"/>
  <c r="J313" i="220"/>
  <c r="I313" i="220"/>
  <c r="J312" i="220"/>
  <c r="I312" i="220"/>
  <c r="J311" i="220"/>
  <c r="I311" i="220"/>
  <c r="J310" i="220"/>
  <c r="I310" i="220"/>
  <c r="J309" i="220"/>
  <c r="I309" i="220"/>
  <c r="J308" i="220"/>
  <c r="I308" i="220"/>
  <c r="J307" i="220"/>
  <c r="I307" i="220"/>
  <c r="J306" i="220"/>
  <c r="I306" i="220"/>
  <c r="J305" i="220"/>
  <c r="I305" i="220"/>
  <c r="J304" i="220"/>
  <c r="I304" i="220"/>
  <c r="J303" i="220"/>
  <c r="I303" i="220"/>
  <c r="J302" i="220"/>
  <c r="I302" i="220"/>
  <c r="J301" i="220"/>
  <c r="I301" i="220"/>
  <c r="J300" i="220"/>
  <c r="I300" i="220"/>
  <c r="J299" i="220"/>
  <c r="I299" i="220"/>
  <c r="J298" i="220"/>
  <c r="I298" i="220"/>
  <c r="J297" i="220"/>
  <c r="I297" i="220"/>
  <c r="J296" i="220"/>
  <c r="I296" i="220"/>
  <c r="J295" i="220"/>
  <c r="I295" i="220"/>
  <c r="J294" i="220"/>
  <c r="I294" i="220"/>
  <c r="J293" i="220"/>
  <c r="I293" i="220"/>
  <c r="H293" i="220"/>
  <c r="G293" i="220"/>
  <c r="J292" i="220"/>
  <c r="I292" i="220"/>
  <c r="J291" i="220"/>
  <c r="I291" i="220"/>
  <c r="J285" i="220"/>
  <c r="I285" i="220"/>
  <c r="J284" i="220"/>
  <c r="I284" i="220"/>
  <c r="J283" i="220"/>
  <c r="I283" i="220"/>
  <c r="J282" i="220"/>
  <c r="I282" i="220"/>
  <c r="J281" i="220"/>
  <c r="I281" i="220"/>
  <c r="J280" i="220"/>
  <c r="I280" i="220"/>
  <c r="J279" i="220"/>
  <c r="I279" i="220"/>
  <c r="J278" i="220"/>
  <c r="I278" i="220"/>
  <c r="J277" i="220"/>
  <c r="I277" i="220"/>
  <c r="J276" i="220"/>
  <c r="I276" i="220"/>
  <c r="J275" i="220"/>
  <c r="I275" i="220"/>
  <c r="J274" i="220"/>
  <c r="I274" i="220"/>
  <c r="J273" i="220"/>
  <c r="I273" i="220"/>
  <c r="J272" i="220"/>
  <c r="I272" i="220"/>
  <c r="J271" i="220"/>
  <c r="I271" i="220"/>
  <c r="J270" i="220"/>
  <c r="I270" i="220"/>
  <c r="J269" i="220"/>
  <c r="I269" i="220"/>
  <c r="J268" i="220"/>
  <c r="I268" i="220"/>
  <c r="J267" i="220"/>
  <c r="I267" i="220"/>
  <c r="J266" i="220"/>
  <c r="I266" i="220"/>
  <c r="J265" i="220"/>
  <c r="I265" i="220"/>
  <c r="J264" i="220"/>
  <c r="I264" i="220"/>
  <c r="J263" i="220"/>
  <c r="I263" i="220"/>
  <c r="J262" i="220"/>
  <c r="I262" i="220"/>
  <c r="J261" i="220"/>
  <c r="I261" i="220"/>
  <c r="J260" i="220"/>
  <c r="I260" i="220"/>
  <c r="J259" i="220"/>
  <c r="I259" i="220"/>
  <c r="J258" i="220"/>
  <c r="I258" i="220"/>
  <c r="J257" i="220"/>
  <c r="I257" i="220"/>
  <c r="J256" i="220"/>
  <c r="I256" i="220"/>
  <c r="J255" i="220"/>
  <c r="I255" i="220"/>
  <c r="J254" i="220"/>
  <c r="I254" i="220"/>
  <c r="J253" i="220"/>
  <c r="I253" i="220"/>
  <c r="J252" i="220"/>
  <c r="I252" i="220"/>
  <c r="J251" i="220"/>
  <c r="I251" i="220"/>
  <c r="J250" i="220"/>
  <c r="I250" i="220"/>
  <c r="J249" i="220"/>
  <c r="I249" i="220"/>
  <c r="J248" i="220"/>
  <c r="I248" i="220"/>
  <c r="J247" i="220"/>
  <c r="I247" i="220"/>
  <c r="J246" i="220"/>
  <c r="I246" i="220"/>
  <c r="J245" i="220"/>
  <c r="I245" i="220"/>
  <c r="J244" i="220"/>
  <c r="I244" i="220"/>
  <c r="J243" i="220"/>
  <c r="I243" i="220"/>
  <c r="J242" i="220"/>
  <c r="I242" i="220"/>
  <c r="J241" i="220"/>
  <c r="I241" i="220"/>
  <c r="J240" i="220"/>
  <c r="I240" i="220"/>
  <c r="J239" i="220"/>
  <c r="I239" i="220"/>
  <c r="J238" i="220"/>
  <c r="I238" i="220"/>
  <c r="J237" i="220"/>
  <c r="I237" i="220"/>
  <c r="J236" i="220"/>
  <c r="I236" i="220"/>
  <c r="J235" i="220"/>
  <c r="I235" i="220"/>
  <c r="J234" i="220"/>
  <c r="I234" i="220"/>
  <c r="J233" i="220"/>
  <c r="I233" i="220"/>
  <c r="J232" i="220"/>
  <c r="I232" i="220"/>
  <c r="J231" i="220"/>
  <c r="I231" i="220"/>
  <c r="J230" i="220"/>
  <c r="I230" i="220"/>
  <c r="J229" i="220"/>
  <c r="I229" i="220"/>
  <c r="J228" i="220"/>
  <c r="I228" i="220"/>
  <c r="J227" i="220"/>
  <c r="I227" i="220"/>
  <c r="J226" i="220"/>
  <c r="I226" i="220"/>
  <c r="J225" i="220"/>
  <c r="I225" i="220"/>
  <c r="J224" i="220"/>
  <c r="I224" i="220"/>
  <c r="J223" i="220"/>
  <c r="I223" i="220"/>
  <c r="J222" i="220"/>
  <c r="I222" i="220"/>
  <c r="J221" i="220"/>
  <c r="I221" i="220"/>
  <c r="J220" i="220"/>
  <c r="I220" i="220"/>
  <c r="J219" i="220"/>
  <c r="I219" i="220"/>
  <c r="J218" i="220"/>
  <c r="I218" i="220"/>
  <c r="J217" i="220"/>
  <c r="I217" i="220"/>
  <c r="H217" i="220"/>
  <c r="G217" i="220"/>
  <c r="J216" i="220"/>
  <c r="J213" i="220" s="1"/>
  <c r="I216" i="220"/>
  <c r="J215" i="220"/>
  <c r="J212" i="220" s="1"/>
  <c r="I215" i="220"/>
  <c r="J214" i="220"/>
  <c r="I214" i="220"/>
  <c r="H214" i="220"/>
  <c r="G214" i="220"/>
  <c r="F214" i="220"/>
  <c r="E214" i="220"/>
  <c r="I213" i="220"/>
  <c r="H213" i="220"/>
  <c r="G213" i="220"/>
  <c r="F213" i="220"/>
  <c r="E213" i="220"/>
  <c r="I212" i="220"/>
  <c r="H212" i="220"/>
  <c r="G212" i="220"/>
  <c r="F212" i="220"/>
  <c r="E212" i="220"/>
  <c r="J208" i="220"/>
  <c r="I208" i="220"/>
  <c r="J207" i="220"/>
  <c r="I207" i="220"/>
  <c r="J206" i="220"/>
  <c r="I206" i="220"/>
  <c r="H206" i="220"/>
  <c r="G206" i="220"/>
  <c r="J205" i="220"/>
  <c r="I205" i="220"/>
  <c r="J201" i="220"/>
  <c r="I201" i="220"/>
  <c r="J200" i="220"/>
  <c r="I200" i="220"/>
  <c r="J199" i="220"/>
  <c r="I199" i="220"/>
  <c r="J198" i="220"/>
  <c r="I198" i="220"/>
  <c r="J197" i="220"/>
  <c r="I197" i="220"/>
  <c r="J196" i="220"/>
  <c r="I196" i="220"/>
  <c r="J195" i="220"/>
  <c r="I195" i="220"/>
  <c r="J194" i="220"/>
  <c r="I194" i="220"/>
  <c r="J193" i="220"/>
  <c r="I193" i="220"/>
  <c r="J192" i="220"/>
  <c r="I192" i="220"/>
  <c r="J191" i="220"/>
  <c r="I191" i="220"/>
  <c r="J190" i="220"/>
  <c r="I190" i="220"/>
  <c r="H190" i="220"/>
  <c r="G190" i="220"/>
  <c r="F190" i="220"/>
  <c r="E190" i="220"/>
  <c r="J189" i="220"/>
  <c r="I189" i="220"/>
  <c r="J187" i="220"/>
  <c r="I187" i="220"/>
  <c r="J186" i="220"/>
  <c r="I186" i="220"/>
  <c r="J185" i="220"/>
  <c r="I185" i="220"/>
  <c r="J184" i="220"/>
  <c r="I184" i="220"/>
  <c r="J183" i="220"/>
  <c r="I183" i="220"/>
  <c r="J182" i="220"/>
  <c r="I182" i="220"/>
  <c r="J181" i="220"/>
  <c r="I181" i="220"/>
  <c r="J180" i="220"/>
  <c r="I180" i="220"/>
  <c r="J179" i="220"/>
  <c r="I179" i="220"/>
  <c r="J178" i="220"/>
  <c r="I178" i="220"/>
  <c r="J177" i="220"/>
  <c r="I177" i="220"/>
  <c r="J176" i="220"/>
  <c r="I176" i="220"/>
  <c r="J175" i="220"/>
  <c r="I175" i="220"/>
  <c r="J174" i="220"/>
  <c r="I174" i="220"/>
  <c r="J173" i="220"/>
  <c r="I173" i="220"/>
  <c r="J172" i="220"/>
  <c r="I172" i="220"/>
  <c r="J171" i="220"/>
  <c r="I171" i="220"/>
  <c r="J170" i="220"/>
  <c r="I170" i="220"/>
  <c r="J169" i="220"/>
  <c r="I169" i="220"/>
  <c r="J168" i="220"/>
  <c r="I168" i="220"/>
  <c r="J167" i="220"/>
  <c r="I167" i="220"/>
  <c r="J166" i="220"/>
  <c r="I166" i="220"/>
  <c r="H166" i="220"/>
  <c r="G166" i="220"/>
  <c r="J165" i="220"/>
  <c r="I165" i="220"/>
  <c r="J163" i="220"/>
  <c r="I163" i="220"/>
  <c r="H163" i="220"/>
  <c r="G163" i="220"/>
  <c r="J162" i="220"/>
  <c r="I162" i="220"/>
  <c r="H162" i="220"/>
  <c r="G162" i="220"/>
  <c r="J158" i="220"/>
  <c r="I158" i="220"/>
  <c r="J157" i="220"/>
  <c r="I157" i="220"/>
  <c r="J156" i="220"/>
  <c r="I156" i="220"/>
  <c r="J155" i="220"/>
  <c r="I155" i="220"/>
  <c r="J154" i="220"/>
  <c r="I154" i="220"/>
  <c r="J153" i="220"/>
  <c r="I153" i="220"/>
  <c r="J152" i="220"/>
  <c r="I152" i="220"/>
  <c r="J151" i="220"/>
  <c r="I151" i="220"/>
  <c r="J150" i="220"/>
  <c r="I150" i="220"/>
  <c r="J149" i="220"/>
  <c r="I149" i="220"/>
  <c r="J148" i="220"/>
  <c r="I148" i="220"/>
  <c r="J147" i="220"/>
  <c r="I147" i="220"/>
  <c r="J146" i="220"/>
  <c r="I146" i="220"/>
  <c r="J145" i="220"/>
  <c r="I145" i="220"/>
  <c r="J144" i="220"/>
  <c r="I144" i="220"/>
  <c r="J143" i="220"/>
  <c r="I143" i="220"/>
  <c r="J142" i="220"/>
  <c r="I142" i="220"/>
  <c r="J141" i="220"/>
  <c r="I141" i="220"/>
  <c r="J140" i="220"/>
  <c r="I140" i="220"/>
  <c r="J139" i="220"/>
  <c r="I139" i="220"/>
  <c r="J138" i="220"/>
  <c r="I138" i="220"/>
  <c r="J137" i="220"/>
  <c r="I137" i="220"/>
  <c r="J136" i="220"/>
  <c r="I136" i="220"/>
  <c r="J135" i="220"/>
  <c r="I135" i="220"/>
  <c r="J134" i="220"/>
  <c r="I134" i="220"/>
  <c r="J133" i="220"/>
  <c r="I133" i="220"/>
  <c r="J132" i="220"/>
  <c r="I132" i="220"/>
  <c r="J131" i="220"/>
  <c r="I131" i="220"/>
  <c r="J130" i="220"/>
  <c r="I130" i="220"/>
  <c r="J129" i="220"/>
  <c r="I129" i="220"/>
  <c r="J128" i="220"/>
  <c r="I128" i="220"/>
  <c r="J127" i="220"/>
  <c r="I127" i="220"/>
  <c r="J126" i="220"/>
  <c r="I126" i="220"/>
  <c r="J125" i="220"/>
  <c r="I125" i="220"/>
  <c r="J124" i="220"/>
  <c r="I124" i="220"/>
  <c r="J123" i="220"/>
  <c r="I123" i="220"/>
  <c r="J122" i="220"/>
  <c r="I122" i="220"/>
  <c r="J121" i="220"/>
  <c r="I121" i="220"/>
  <c r="J120" i="220"/>
  <c r="I120" i="220"/>
  <c r="J119" i="220"/>
  <c r="I119" i="220"/>
  <c r="J118" i="220"/>
  <c r="I118" i="220"/>
  <c r="J117" i="220"/>
  <c r="I117" i="220"/>
  <c r="J116" i="220"/>
  <c r="I116" i="220"/>
  <c r="J113" i="220"/>
  <c r="I113" i="220"/>
  <c r="J112" i="220"/>
  <c r="I112" i="220"/>
  <c r="J111" i="220"/>
  <c r="I111" i="220"/>
  <c r="J110" i="220"/>
  <c r="I110" i="220"/>
  <c r="J109" i="220"/>
  <c r="I109" i="220"/>
  <c r="J108" i="220"/>
  <c r="I108" i="220"/>
  <c r="J107" i="220"/>
  <c r="I107" i="220"/>
  <c r="J106" i="220"/>
  <c r="I106" i="220"/>
  <c r="J103" i="220"/>
  <c r="I103" i="220"/>
  <c r="J102" i="220"/>
  <c r="I102" i="220"/>
  <c r="J101" i="220"/>
  <c r="I101" i="220"/>
  <c r="J100" i="220"/>
  <c r="I100" i="220"/>
  <c r="J99" i="220"/>
  <c r="I99" i="220"/>
  <c r="J98" i="220"/>
  <c r="I98" i="220"/>
  <c r="J95" i="220"/>
  <c r="I95" i="220"/>
  <c r="J94" i="220"/>
  <c r="I94" i="220"/>
  <c r="J93" i="220"/>
  <c r="I93" i="220"/>
  <c r="J92" i="220"/>
  <c r="I92" i="220"/>
  <c r="J91" i="220"/>
  <c r="I91" i="220"/>
  <c r="J90" i="220"/>
  <c r="I90" i="220"/>
  <c r="J89" i="220"/>
  <c r="I89" i="220"/>
  <c r="J88" i="220"/>
  <c r="I88" i="220"/>
  <c r="J87" i="220"/>
  <c r="I87" i="220"/>
  <c r="J86" i="220"/>
  <c r="I86" i="220"/>
  <c r="J85" i="220"/>
  <c r="I85" i="220"/>
  <c r="J84" i="220"/>
  <c r="I84" i="220"/>
  <c r="J83" i="220"/>
  <c r="I83" i="220"/>
  <c r="J82" i="220"/>
  <c r="I82" i="220"/>
  <c r="J81" i="220"/>
  <c r="I81" i="220"/>
  <c r="J80" i="220"/>
  <c r="I80" i="220"/>
  <c r="J79" i="220"/>
  <c r="I79" i="220"/>
  <c r="J78" i="220"/>
  <c r="I78" i="220"/>
  <c r="J77" i="220"/>
  <c r="I77" i="220"/>
  <c r="J76" i="220"/>
  <c r="I76" i="220"/>
  <c r="J75" i="220"/>
  <c r="I75" i="220"/>
  <c r="J74" i="220"/>
  <c r="I74" i="220"/>
  <c r="J73" i="220"/>
  <c r="I73" i="220"/>
  <c r="J72" i="220"/>
  <c r="I72" i="220"/>
  <c r="J71" i="220"/>
  <c r="I71" i="220"/>
  <c r="J70" i="220"/>
  <c r="I70" i="220"/>
  <c r="J69" i="220"/>
  <c r="I69" i="220"/>
  <c r="J68" i="220"/>
  <c r="I68" i="220"/>
  <c r="J67" i="220"/>
  <c r="I67" i="220"/>
  <c r="J66" i="220"/>
  <c r="I66" i="220"/>
  <c r="J65" i="220"/>
  <c r="I65" i="220"/>
  <c r="J64" i="220"/>
  <c r="I64" i="220"/>
  <c r="J63" i="220"/>
  <c r="I63" i="220"/>
  <c r="J62" i="220"/>
  <c r="I62" i="220"/>
  <c r="J61" i="220"/>
  <c r="I61" i="220"/>
  <c r="J60" i="220"/>
  <c r="I60" i="220"/>
  <c r="J59" i="220"/>
  <c r="I59" i="220"/>
  <c r="J58" i="220"/>
  <c r="I58" i="220"/>
  <c r="J57" i="220"/>
  <c r="I57" i="220"/>
  <c r="J56" i="220"/>
  <c r="I56" i="220"/>
  <c r="J55" i="220"/>
  <c r="I55" i="220"/>
  <c r="J54" i="220"/>
  <c r="I54" i="220"/>
  <c r="J51" i="220"/>
  <c r="I51" i="220"/>
  <c r="J50" i="220"/>
  <c r="I50" i="220"/>
  <c r="J49" i="220"/>
  <c r="I49" i="220"/>
  <c r="J48" i="220"/>
  <c r="I48" i="220"/>
  <c r="J47" i="220"/>
  <c r="I47" i="220"/>
  <c r="J46" i="220"/>
  <c r="I46" i="220"/>
  <c r="J45" i="220"/>
  <c r="I45" i="220"/>
  <c r="J44" i="220"/>
  <c r="I44" i="220"/>
  <c r="J43" i="220"/>
  <c r="I43" i="220"/>
  <c r="J42" i="220"/>
  <c r="I42" i="220"/>
  <c r="J41" i="220"/>
  <c r="I41" i="220"/>
  <c r="J40" i="220"/>
  <c r="I40" i="220"/>
  <c r="J39" i="220"/>
  <c r="I39" i="220"/>
  <c r="J38" i="220"/>
  <c r="I38" i="220"/>
  <c r="J37" i="220"/>
  <c r="I37" i="220"/>
  <c r="J36" i="220"/>
  <c r="I36" i="220"/>
  <c r="J35" i="220"/>
  <c r="I35" i="220"/>
  <c r="J34" i="220"/>
  <c r="I34" i="220"/>
  <c r="J33" i="220"/>
  <c r="I33" i="220"/>
  <c r="J32" i="220"/>
  <c r="I32" i="220"/>
  <c r="J31" i="220"/>
  <c r="I31" i="220"/>
  <c r="J30" i="220"/>
  <c r="I30" i="220"/>
  <c r="J29" i="220"/>
  <c r="I29" i="220"/>
  <c r="J28" i="220"/>
  <c r="I28" i="220"/>
  <c r="J27" i="220"/>
  <c r="I27" i="220"/>
  <c r="J26" i="220"/>
  <c r="I26" i="220"/>
  <c r="J25" i="220"/>
  <c r="I25" i="220"/>
  <c r="J24" i="220"/>
  <c r="I24" i="220"/>
  <c r="J23" i="220"/>
  <c r="I23" i="220"/>
  <c r="J22" i="220"/>
  <c r="I22" i="220"/>
  <c r="J21" i="220"/>
  <c r="I21" i="220"/>
  <c r="J20" i="220"/>
  <c r="I20" i="220"/>
  <c r="J19" i="220"/>
  <c r="I19" i="220"/>
  <c r="J17" i="220"/>
  <c r="I17" i="220"/>
  <c r="H17" i="220"/>
  <c r="G17" i="220"/>
  <c r="F17" i="220"/>
  <c r="E17" i="220"/>
  <c r="J14" i="220"/>
  <c r="I14" i="220"/>
  <c r="J13" i="220"/>
  <c r="I13" i="220"/>
  <c r="J12" i="220"/>
  <c r="I12" i="220"/>
  <c r="J11" i="220"/>
  <c r="I11" i="220"/>
  <c r="J10" i="220"/>
  <c r="I10" i="220"/>
  <c r="I9" i="220"/>
  <c r="H9" i="220"/>
  <c r="J9" i="220" s="1"/>
  <c r="G9" i="220"/>
  <c r="F9" i="220"/>
  <c r="E9" i="220"/>
  <c r="C2" i="220"/>
  <c r="C1" i="220"/>
  <c r="G18" i="197"/>
  <c r="F18" i="197"/>
  <c r="E18" i="197"/>
  <c r="D18" i="197"/>
  <c r="C18" i="197"/>
  <c r="C2" i="197"/>
  <c r="L10" i="209"/>
  <c r="K10" i="209"/>
  <c r="J10" i="209"/>
  <c r="I10" i="209"/>
  <c r="H10" i="209"/>
  <c r="G10" i="209"/>
  <c r="E10" i="209"/>
  <c r="D10" i="209"/>
  <c r="L9" i="209"/>
  <c r="K9" i="209"/>
  <c r="J9" i="209"/>
  <c r="I9" i="209"/>
  <c r="L8" i="209"/>
  <c r="K8" i="209"/>
  <c r="J8" i="209"/>
  <c r="I8" i="209"/>
  <c r="C2" i="209"/>
  <c r="C1" i="209"/>
  <c r="K14" i="174"/>
  <c r="I14" i="174"/>
  <c r="H14" i="174"/>
  <c r="G14" i="174"/>
  <c r="F14" i="174"/>
  <c r="E14" i="174"/>
  <c r="D14" i="174"/>
  <c r="C14" i="174"/>
  <c r="K13" i="174"/>
  <c r="G13" i="174"/>
  <c r="F13" i="174"/>
  <c r="E13" i="174"/>
  <c r="D13" i="174"/>
  <c r="C13" i="174"/>
  <c r="K12" i="174"/>
  <c r="G12" i="174"/>
  <c r="F12" i="174"/>
  <c r="E12" i="174"/>
  <c r="D12" i="174"/>
  <c r="C12" i="174"/>
  <c r="K11" i="174"/>
  <c r="G11" i="174"/>
  <c r="F11" i="174"/>
  <c r="E11" i="174"/>
  <c r="D11" i="174"/>
  <c r="C11" i="174"/>
  <c r="K10" i="174"/>
  <c r="G10" i="174"/>
  <c r="F10" i="174"/>
  <c r="E10" i="174"/>
  <c r="D10" i="174"/>
  <c r="C10" i="174"/>
  <c r="K9" i="174"/>
  <c r="G9" i="174"/>
  <c r="F9" i="174"/>
  <c r="E9" i="174"/>
  <c r="D9" i="174"/>
  <c r="C9" i="174"/>
  <c r="K8" i="174"/>
  <c r="G8" i="174"/>
  <c r="F8" i="174"/>
  <c r="E8" i="174"/>
  <c r="D8" i="174"/>
  <c r="C8" i="174"/>
  <c r="C3" i="174"/>
  <c r="C2" i="174"/>
  <c r="C1" i="174"/>
  <c r="I23" i="169"/>
  <c r="H23" i="169"/>
  <c r="G23" i="169"/>
  <c r="F23" i="169"/>
  <c r="E23" i="169"/>
  <c r="D23" i="169"/>
  <c r="C23" i="169"/>
  <c r="B23" i="169"/>
  <c r="G22" i="169"/>
  <c r="D22" i="169"/>
  <c r="G21" i="169"/>
  <c r="D21" i="169"/>
  <c r="G20" i="169"/>
  <c r="D20" i="169"/>
  <c r="G19" i="169"/>
  <c r="D19" i="169"/>
  <c r="G18" i="169"/>
  <c r="D18" i="169"/>
  <c r="G17" i="169"/>
  <c r="D17" i="169"/>
  <c r="G16" i="169"/>
  <c r="D16" i="169"/>
  <c r="G15" i="169"/>
  <c r="D15" i="169"/>
  <c r="G14" i="169"/>
  <c r="D14" i="169"/>
  <c r="G13" i="169"/>
  <c r="D13" i="169"/>
  <c r="C3" i="169"/>
  <c r="C2" i="169"/>
  <c r="C1" i="169"/>
  <c r="W23" i="192"/>
  <c r="V23" i="192"/>
  <c r="U23" i="192"/>
  <c r="T23" i="192"/>
  <c r="S23" i="192"/>
  <c r="R23" i="192"/>
  <c r="Q23" i="192"/>
  <c r="P23" i="192"/>
  <c r="O23" i="192"/>
  <c r="N23" i="192"/>
  <c r="M23" i="192"/>
  <c r="L23" i="192"/>
  <c r="K23" i="192"/>
  <c r="J23" i="192"/>
  <c r="I23" i="192"/>
  <c r="H23" i="192"/>
  <c r="G23" i="192"/>
  <c r="F23" i="192"/>
  <c r="E23" i="192"/>
  <c r="D23" i="192"/>
  <c r="S21" i="192"/>
  <c r="P21" i="192"/>
  <c r="O21" i="192"/>
  <c r="K21" i="192"/>
  <c r="J21" i="192"/>
  <c r="S20" i="192"/>
  <c r="P20" i="192"/>
  <c r="O20" i="192"/>
  <c r="K20" i="192"/>
  <c r="J20" i="192"/>
  <c r="S19" i="192"/>
  <c r="P19" i="192"/>
  <c r="O19" i="192"/>
  <c r="K19" i="192"/>
  <c r="J19" i="192"/>
  <c r="S18" i="192"/>
  <c r="P18" i="192"/>
  <c r="O18" i="192"/>
  <c r="K18" i="192"/>
  <c r="J18" i="192"/>
  <c r="S17" i="192"/>
  <c r="P17" i="192"/>
  <c r="O17" i="192"/>
  <c r="K17" i="192"/>
  <c r="J17" i="192"/>
  <c r="S16" i="192"/>
  <c r="P16" i="192"/>
  <c r="O16" i="192"/>
  <c r="K16" i="192"/>
  <c r="J16" i="192"/>
  <c r="S15" i="192"/>
  <c r="P15" i="192"/>
  <c r="O15" i="192"/>
  <c r="K15" i="192"/>
  <c r="J15" i="192"/>
  <c r="S14" i="192"/>
  <c r="P14" i="192"/>
  <c r="O14" i="192"/>
  <c r="K14" i="192"/>
  <c r="J14" i="192"/>
  <c r="S13" i="192"/>
  <c r="P13" i="192"/>
  <c r="O13" i="192"/>
  <c r="K13" i="192"/>
  <c r="J13" i="192"/>
  <c r="S12" i="192"/>
  <c r="P12" i="192"/>
  <c r="O12" i="192"/>
  <c r="K12" i="192"/>
  <c r="J12" i="192"/>
  <c r="S11" i="192"/>
  <c r="P11" i="192"/>
  <c r="O11" i="192"/>
  <c r="K11" i="192"/>
  <c r="J11" i="192"/>
  <c r="S10" i="192"/>
  <c r="P10" i="192"/>
  <c r="O10" i="192"/>
  <c r="K10" i="192"/>
  <c r="J10" i="192"/>
  <c r="S9" i="192"/>
  <c r="P9" i="192"/>
  <c r="O9" i="192"/>
  <c r="K9" i="192"/>
  <c r="J9" i="192"/>
  <c r="S8" i="192"/>
  <c r="P8" i="192"/>
  <c r="O8" i="192"/>
  <c r="K8" i="192"/>
  <c r="J8" i="192"/>
  <c r="C3" i="192"/>
  <c r="C2" i="192"/>
  <c r="C1" i="192"/>
  <c r="R18" i="191"/>
  <c r="Q18" i="191"/>
  <c r="P18" i="191"/>
  <c r="O18" i="191"/>
  <c r="N18" i="191"/>
  <c r="M18" i="191"/>
  <c r="L18" i="191"/>
  <c r="K18" i="191"/>
  <c r="J18" i="191"/>
  <c r="I18" i="191"/>
  <c r="H18" i="191"/>
  <c r="G18" i="191"/>
  <c r="F18" i="191"/>
  <c r="E18" i="191"/>
  <c r="O17" i="191"/>
  <c r="L17" i="191"/>
  <c r="I17" i="191"/>
  <c r="O16" i="191"/>
  <c r="L16" i="191"/>
  <c r="I16" i="191"/>
  <c r="O15" i="191"/>
  <c r="L15" i="191"/>
  <c r="I15" i="191"/>
  <c r="O14" i="191"/>
  <c r="L14" i="191"/>
  <c r="I14" i="191"/>
  <c r="O13" i="191"/>
  <c r="L13" i="191"/>
  <c r="I13" i="191"/>
  <c r="O12" i="191"/>
  <c r="L12" i="191"/>
  <c r="I12" i="191"/>
  <c r="O11" i="191"/>
  <c r="L11" i="191"/>
  <c r="I11" i="191"/>
  <c r="O10" i="191"/>
  <c r="L10" i="191"/>
  <c r="I10" i="191"/>
  <c r="O9" i="191"/>
  <c r="L9" i="191"/>
  <c r="I9" i="191"/>
  <c r="O8" i="191"/>
  <c r="L8" i="191"/>
  <c r="I8" i="191"/>
  <c r="C3" i="191"/>
  <c r="C2" i="191"/>
  <c r="C1" i="191"/>
  <c r="AF23" i="189"/>
  <c r="AE23" i="189"/>
  <c r="AD23" i="189"/>
  <c r="AC23" i="189"/>
  <c r="AB23" i="189"/>
  <c r="AA23" i="189"/>
  <c r="Z23" i="189"/>
  <c r="Y23" i="189"/>
  <c r="X23" i="189"/>
  <c r="W23" i="189"/>
  <c r="V23" i="189"/>
  <c r="U23" i="189"/>
  <c r="T23" i="189"/>
  <c r="S23" i="189"/>
  <c r="R23" i="189"/>
  <c r="Q23" i="189"/>
  <c r="P23" i="189"/>
  <c r="O23" i="189"/>
  <c r="N23" i="189"/>
  <c r="M23" i="189"/>
  <c r="L23" i="189"/>
  <c r="K23" i="189"/>
  <c r="J23" i="189"/>
  <c r="I23" i="189"/>
  <c r="H23" i="189"/>
  <c r="G23" i="189"/>
  <c r="F23" i="189"/>
  <c r="E23" i="189"/>
  <c r="D23" i="189"/>
  <c r="C23" i="189"/>
  <c r="B23" i="189"/>
  <c r="AC22" i="189"/>
  <c r="Y22" i="189"/>
  <c r="X22" i="189"/>
  <c r="Q22" i="189"/>
  <c r="P22" i="189"/>
  <c r="H22" i="189"/>
  <c r="D22" i="189"/>
  <c r="AC21" i="189"/>
  <c r="Y21" i="189"/>
  <c r="X21" i="189"/>
  <c r="Q21" i="189"/>
  <c r="P21" i="189"/>
  <c r="H21" i="189"/>
  <c r="D21" i="189"/>
  <c r="AC20" i="189"/>
  <c r="Y20" i="189"/>
  <c r="X20" i="189"/>
  <c r="Q20" i="189"/>
  <c r="P20" i="189"/>
  <c r="H20" i="189"/>
  <c r="D20" i="189"/>
  <c r="AC19" i="189"/>
  <c r="Y19" i="189"/>
  <c r="X19" i="189"/>
  <c r="Q19" i="189"/>
  <c r="P19" i="189"/>
  <c r="H19" i="189"/>
  <c r="D19" i="189"/>
  <c r="AC18" i="189"/>
  <c r="Y18" i="189"/>
  <c r="X18" i="189"/>
  <c r="Q18" i="189"/>
  <c r="P18" i="189"/>
  <c r="H18" i="189"/>
  <c r="D18" i="189"/>
  <c r="AC17" i="189"/>
  <c r="Y17" i="189"/>
  <c r="X17" i="189"/>
  <c r="Q17" i="189"/>
  <c r="P17" i="189"/>
  <c r="H17" i="189"/>
  <c r="D17" i="189"/>
  <c r="AC16" i="189"/>
  <c r="Y16" i="189"/>
  <c r="X16" i="189"/>
  <c r="Q16" i="189"/>
  <c r="P16" i="189"/>
  <c r="H16" i="189"/>
  <c r="D16" i="189"/>
  <c r="AC15" i="189"/>
  <c r="Y15" i="189"/>
  <c r="X15" i="189"/>
  <c r="Q15" i="189"/>
  <c r="P15" i="189"/>
  <c r="H15" i="189"/>
  <c r="D15" i="189"/>
  <c r="AC14" i="189"/>
  <c r="Y14" i="189"/>
  <c r="X14" i="189"/>
  <c r="Q14" i="189"/>
  <c r="P14" i="189"/>
  <c r="H14" i="189"/>
  <c r="D14" i="189"/>
  <c r="AC13" i="189"/>
  <c r="Y13" i="189"/>
  <c r="X13" i="189"/>
  <c r="Q13" i="189"/>
  <c r="P13" i="189"/>
  <c r="H13" i="189"/>
  <c r="D13" i="189"/>
  <c r="AC12" i="189"/>
  <c r="Y12" i="189"/>
  <c r="X12" i="189"/>
  <c r="Q12" i="189"/>
  <c r="P12" i="189"/>
  <c r="H12" i="189"/>
  <c r="D12" i="189"/>
  <c r="AC11" i="189"/>
  <c r="Y11" i="189"/>
  <c r="X11" i="189"/>
  <c r="Q11" i="189"/>
  <c r="P11" i="189"/>
  <c r="H11" i="189"/>
  <c r="D11" i="189"/>
  <c r="AC10" i="189"/>
  <c r="Y10" i="189"/>
  <c r="X10" i="189"/>
  <c r="Q10" i="189"/>
  <c r="P10" i="189"/>
  <c r="H10" i="189"/>
  <c r="D10" i="189"/>
  <c r="AC9" i="189"/>
  <c r="Y9" i="189"/>
  <c r="X9" i="189"/>
  <c r="Q9" i="189"/>
  <c r="P9" i="189"/>
  <c r="H9" i="189"/>
  <c r="D9" i="189"/>
</calcChain>
</file>

<file path=xl/sharedStrings.xml><?xml version="1.0" encoding="utf-8"?>
<sst xmlns="http://schemas.openxmlformats.org/spreadsheetml/2006/main" count="2849" uniqueCount="2162">
  <si>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</si>
  <si>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</si>
  <si>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</si>
  <si>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</si>
  <si>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01.01. - 30.09.2025. ГОДИНУ</t>
  </si>
  <si>
    <t>САДРЖАЈ</t>
  </si>
  <si>
    <t>РБ</t>
  </si>
  <si>
    <t>Назив Табеле</t>
  </si>
  <si>
    <t>Здравствени радници и сарадници на одељењима</t>
  </si>
  <si>
    <t>Здравствени радници и сарадници у дневној болници и дијализи</t>
  </si>
  <si>
    <t>Здравствени радници и сарадници у заједничким медицинским делатностима</t>
  </si>
  <si>
    <t>Немедицински радници</t>
  </si>
  <si>
    <t>Укупан кадар у здравственој установи</t>
  </si>
  <si>
    <t>Капацитети и коришћење болничких постеља</t>
  </si>
  <si>
    <t>Пратиоци лечених лица</t>
  </si>
  <si>
    <t>Здравствене услуге према организационој структури</t>
  </si>
  <si>
    <t>Збирна табела врсте здравствених услуга које се пружају у здравственој установи (Пивот)</t>
  </si>
  <si>
    <t>Дијагностички сродне групе (ДСГ)</t>
  </si>
  <si>
    <t>Лекови</t>
  </si>
  <si>
    <t>Санитетски и медицински потрошни материјал</t>
  </si>
  <si>
    <t>Реагенси</t>
  </si>
  <si>
    <t>Назив здравствене установе</t>
  </si>
  <si>
    <t>Специјална болница за неспецифичне плућне болести "Сокобања" - Сокобања</t>
  </si>
  <si>
    <t>Матични број здравствене установе</t>
  </si>
  <si>
    <t>Датум</t>
  </si>
  <si>
    <t>30.09.2025.</t>
  </si>
  <si>
    <t xml:space="preserve">Табела 1. </t>
  </si>
  <si>
    <t>Делатност - служба  (у складу са Статутом)</t>
  </si>
  <si>
    <t>Број бо  дана јануар - септембар.2025.</t>
  </si>
  <si>
    <t>Просечна дневна заузетост постеља јануар - септембар.2025. (%)</t>
  </si>
  <si>
    <t>Постељни фонд (у складу са Уредбом)</t>
  </si>
  <si>
    <t>Број запослених на неодређено време који се финансирају из средстава обавезног здравственог осигурања</t>
  </si>
  <si>
    <t>Број запослених на неодређено време који се финансирају из других средстава</t>
  </si>
  <si>
    <t>стандардна нега</t>
  </si>
  <si>
    <t>Инт.ниво 2</t>
  </si>
  <si>
    <t>Инт. ниво 3</t>
  </si>
  <si>
    <t>УКУПНО</t>
  </si>
  <si>
    <t>Укупан број доктора медицине</t>
  </si>
  <si>
    <t>од тога на специјализацији</t>
  </si>
  <si>
    <t>од тога специјалисти</t>
  </si>
  <si>
    <t xml:space="preserve">Број лекара према нормативу </t>
  </si>
  <si>
    <t>Разлика - број лекара</t>
  </si>
  <si>
    <t>Укупан број медицинских сестара</t>
  </si>
  <si>
    <t>Број сестара према нормативу</t>
  </si>
  <si>
    <t>Разлика - број медицинских сестара</t>
  </si>
  <si>
    <t>Број здравствених сарадника</t>
  </si>
  <si>
    <t>Број здравствених сарадника према нормативу</t>
  </si>
  <si>
    <t>Увећано за примар</t>
  </si>
  <si>
    <t>Разлика - број здравствених сарадника</t>
  </si>
  <si>
    <t>Укупно норматив за докторе медицине</t>
  </si>
  <si>
    <t>Стандардна нега</t>
  </si>
  <si>
    <t>Инт. ниво3</t>
  </si>
  <si>
    <t xml:space="preserve"> амбуланте, кабинети, сале</t>
  </si>
  <si>
    <t>Увечано за примар</t>
  </si>
  <si>
    <t>Укупно норматив за сестре</t>
  </si>
  <si>
    <t>Доктори медицине</t>
  </si>
  <si>
    <t>медицинске сестре-техничари</t>
  </si>
  <si>
    <t>здравствени сарадници</t>
  </si>
  <si>
    <t>Рехабилитација</t>
  </si>
  <si>
    <t xml:space="preserve">Табела 2. </t>
  </si>
  <si>
    <t>Организациона јединица</t>
  </si>
  <si>
    <t>Број постеља/места*</t>
  </si>
  <si>
    <t>Број смена</t>
  </si>
  <si>
    <t>Број дијализа годишње</t>
  </si>
  <si>
    <t>Број доктора медицине</t>
  </si>
  <si>
    <t>норматив доктора медицине</t>
  </si>
  <si>
    <t>разлика доктора медицине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</si>
  <si>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</si>
  <si>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</si>
  <si>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</si>
  <si>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</si>
  <si>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</si>
  <si>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доктори медицине</t>
  </si>
  <si>
    <t>мед. техничари</t>
  </si>
  <si>
    <t>здр. сарадници</t>
  </si>
  <si>
    <t>Дијализе</t>
  </si>
  <si>
    <t>*За дијализе се попуњавају дијализна места</t>
  </si>
  <si>
    <t xml:space="preserve">Табела 3. </t>
  </si>
  <si>
    <t>Заједничке медицинске делатности</t>
  </si>
  <si>
    <t>Број постеља на који се примењује норматив</t>
  </si>
  <si>
    <t>Број апарата, број операционих сала</t>
  </si>
  <si>
    <t>Број фармацеута</t>
  </si>
  <si>
    <t>основни норматив</t>
  </si>
  <si>
    <t>Укупан норматив</t>
  </si>
  <si>
    <t>Разлика</t>
  </si>
  <si>
    <t>Број мед. сестара</t>
  </si>
  <si>
    <t>Број здр. сарадника</t>
  </si>
  <si>
    <t>норматив</t>
  </si>
  <si>
    <t>разлика</t>
  </si>
  <si>
    <t>фармацеути</t>
  </si>
  <si>
    <t>мед.техничари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</si>
  <si>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</si>
  <si>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</si>
  <si>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</si>
  <si>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</si>
  <si>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</si>
  <si>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</si>
  <si>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</si>
  <si>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</si>
  <si>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</si>
  <si>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</si>
  <si>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</si>
  <si>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Клиничка фармакологија</t>
  </si>
  <si>
    <t>Социјална медицина, информатика и статистика</t>
  </si>
  <si>
    <t>Послови припреме дијета за пацијенте и контрола намирница</t>
  </si>
  <si>
    <t>Превенција и контрола болничких инфекција</t>
  </si>
  <si>
    <t>Укупно</t>
  </si>
  <si>
    <t>Напомена: попуњавају се подаци само за делатности које постоје у здравственој установи</t>
  </si>
  <si>
    <t xml:space="preserve">Табела 4. </t>
  </si>
  <si>
    <t>краткотрајна хоспитализација</t>
  </si>
  <si>
    <t>дуготрајна хоспитализација</t>
  </si>
  <si>
    <t>Назив организационе једицине</t>
  </si>
  <si>
    <t>Административни радници</t>
  </si>
  <si>
    <t>Норматив</t>
  </si>
  <si>
    <t>Технички радници</t>
  </si>
  <si>
    <t>Административни</t>
  </si>
  <si>
    <t>Технички</t>
  </si>
  <si>
    <t>РЕХАБИЛИТАЦИЈА</t>
  </si>
  <si>
    <t>Возачи санитетског превоза</t>
  </si>
  <si>
    <t xml:space="preserve">Табела 5. </t>
  </si>
  <si>
    <t>Број запослених на неодређено време који се финансирају из средстава РФЗО</t>
  </si>
  <si>
    <t>Укупно запослених на неодређено време</t>
  </si>
  <si>
    <t>Број запослених на одређено време због замене одсутних запослених</t>
  </si>
  <si>
    <t>Број запослених на одређено време због повећаног обима посла</t>
  </si>
  <si>
    <t>Укупан број запослених на одређено време који се финансирају из средстава РФЗО</t>
  </si>
  <si>
    <t>Укупан број запослених (на одређено и неодређено време) који се финансирају из средстава РФЗО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</si>
  <si>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</si>
  <si>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</si>
  <si>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</si>
  <si>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</si>
  <si>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</si>
  <si>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</si>
  <si>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 xml:space="preserve">Табела 6. </t>
  </si>
  <si>
    <t>Шифра орг.јед.</t>
  </si>
  <si>
    <t>Болничке постеље</t>
  </si>
  <si>
    <t>Број хоспитализованих лица</t>
  </si>
  <si>
    <t>Број дана хоспитализације</t>
  </si>
  <si>
    <t>Просечна дужина лечења (дани)</t>
  </si>
  <si>
    <t>Просечна заузетост постеља (%)</t>
  </si>
  <si>
    <t>ВРСТА</t>
  </si>
  <si>
    <t>БРОЈ</t>
  </si>
  <si>
    <t>План за 2025.</t>
  </si>
  <si>
    <t>Извршење јануар - септембар 2025.</t>
  </si>
  <si>
    <t>ПОКРЕТНИ</t>
  </si>
  <si>
    <t>НЕПОКРЕТНИ</t>
  </si>
  <si>
    <t xml:space="preserve">Табела 7. </t>
  </si>
  <si>
    <t>Број постеља</t>
  </si>
  <si>
    <t>Број пратилаца</t>
  </si>
  <si>
    <t>Број дана боравка</t>
  </si>
  <si>
    <t>Табела 8.</t>
  </si>
  <si>
    <t>Здравствене услуге</t>
  </si>
  <si>
    <t>Организациона једицина</t>
  </si>
  <si>
    <t>Категорија</t>
  </si>
  <si>
    <t>Шифра</t>
  </si>
  <si>
    <t>Назив услуге</t>
  </si>
  <si>
    <t>Амбулантни (План за 2025.)</t>
  </si>
  <si>
    <t>Амбулантни (Извршење јануар - септембар  2025.)</t>
  </si>
  <si>
    <t>Стационарни (План за 2025.)</t>
  </si>
  <si>
    <t>Стационарни (Извршење јануар - септембар  2025.)</t>
  </si>
  <si>
    <t>Укупно (План за 2025.)</t>
  </si>
  <si>
    <t>Укупно (Извршење јануар - септембар  2025.)</t>
  </si>
  <si>
    <t>Напомена</t>
  </si>
  <si>
    <t>Специјалистички прегледи</t>
  </si>
  <si>
    <t>Сви прегледи укупно</t>
  </si>
  <si>
    <t>Физикална медицина одрасли</t>
  </si>
  <si>
    <t>600001</t>
  </si>
  <si>
    <t>Специјалистички преглед први</t>
  </si>
  <si>
    <t>600002</t>
  </si>
  <si>
    <t>Специјалистички преглед контролни</t>
  </si>
  <si>
    <t>Коштано зглобна обољења деце</t>
  </si>
  <si>
    <t>000008</t>
  </si>
  <si>
    <t>Конзилијарни преглед од 5 лекара</t>
  </si>
  <si>
    <t>Све услуге укупно</t>
  </si>
  <si>
    <t>Остале услуге</t>
  </si>
  <si>
    <t>ДИЈАГНОСТИЧКЕ УСЛУГЕ</t>
  </si>
  <si>
    <t xml:space="preserve"> *  Наводе се све остале здравствене услуге осим операција, тј. дијагностичке и терапијске здравствене услуге и интервенције</t>
  </si>
  <si>
    <t>ОДЕЉЕЊЕ ЗА РЕХАБИЛИАТЦИЈУ ОДРАСЛИХ - респираторна рехабилитација</t>
  </si>
  <si>
    <t>11503-02</t>
  </si>
  <si>
    <t>Мерење издржљивости или замора дисајних мишића</t>
  </si>
  <si>
    <t>11503-04</t>
  </si>
  <si>
    <t>Тест оптерећења у сврху процене респираторног статуса</t>
  </si>
  <si>
    <t>11503-11</t>
  </si>
  <si>
    <t>Мерење дифузијског капацитета плућа за угљен-моноксид</t>
  </si>
  <si>
    <t>11503-12</t>
  </si>
  <si>
    <t>Мерење тоталног плућног волумена</t>
  </si>
  <si>
    <t>11503-13</t>
  </si>
  <si>
    <t>Мерење дисајног или плућног отпора</t>
  </si>
  <si>
    <t>11512-00</t>
  </si>
  <si>
    <t xml:space="preserve">Континуирано мерење односа између протока и волумена током издисаја или удисаја </t>
  </si>
  <si>
    <t>11709-00</t>
  </si>
  <si>
    <t>Холтер амбулатно континуирано  ЕКГ снимање</t>
  </si>
  <si>
    <t>11713-00</t>
  </si>
  <si>
    <t>Снимање просечног сигнала ЕКГ-а</t>
  </si>
  <si>
    <t>11900-00</t>
  </si>
  <si>
    <t>Мерење протока урина</t>
  </si>
  <si>
    <t>12000-00</t>
  </si>
  <si>
    <t>Тест  кожне  осетљивости са ≤ 20 алергена</t>
  </si>
  <si>
    <t>13839-00</t>
  </si>
  <si>
    <t>Вађење крви у дијагностичке сврхе</t>
  </si>
  <si>
    <t>13842-00</t>
  </si>
  <si>
    <t>Интерартеријска канилација за гасну анализу</t>
  </si>
  <si>
    <t>41764-02</t>
  </si>
  <si>
    <t>Фибероптички преглед фаринкса</t>
  </si>
  <si>
    <t>41764-03</t>
  </si>
  <si>
    <t>Фибероптичка ларингоскопија</t>
  </si>
  <si>
    <t>41892-01</t>
  </si>
  <si>
    <t>Бронхоскопија са екцизијом лезија</t>
  </si>
  <si>
    <t>41898-00</t>
  </si>
  <si>
    <t>Фибероптичка бронхоскопија</t>
  </si>
  <si>
    <t>41898-01</t>
  </si>
  <si>
    <t>Фибероптичка бронхоскопија са биопсијом</t>
  </si>
  <si>
    <t>ТЕРАПИЈСКЕ УСЛУГЕ</t>
  </si>
  <si>
    <t>30055-00</t>
  </si>
  <si>
    <t>Превијање ране</t>
  </si>
  <si>
    <t>36800-00</t>
  </si>
  <si>
    <t>Катетеризација мокраћне бешике</t>
  </si>
  <si>
    <t>96076-00</t>
  </si>
  <si>
    <t>Саветовање или подучавање о одржавању здравља и опоравку</t>
  </si>
  <si>
    <t>96171-00</t>
  </si>
  <si>
    <t>Пратња или транспорт клијената</t>
  </si>
  <si>
    <t>96197-02</t>
  </si>
  <si>
    <t>Интрамускуларно давање фармаколошког средства, анти-инфективно средство</t>
  </si>
  <si>
    <t>96197-09</t>
  </si>
  <si>
    <t>Интрамускуларно давање фармаколошког средства, друго и неназначено фармаколошко средство</t>
  </si>
  <si>
    <t>96199-02</t>
  </si>
  <si>
    <t>Интравенско давање фармаколошког средства, анти-инфективно средство</t>
  </si>
  <si>
    <t>96199-03</t>
  </si>
  <si>
    <t xml:space="preserve">Интравенско давање фармаколошког средства, стероид </t>
  </si>
  <si>
    <t>96199-06</t>
  </si>
  <si>
    <t>Интравенско давање фармаколошког средства, инсулин</t>
  </si>
  <si>
    <t>96199-07</t>
  </si>
  <si>
    <t xml:space="preserve">Интравенско давање фармаколошког средства, хранњива супстанца </t>
  </si>
  <si>
    <t>96199-08</t>
  </si>
  <si>
    <t xml:space="preserve">Интравенско давање фармаколошког средства, електролит </t>
  </si>
  <si>
    <t>96199-09</t>
  </si>
  <si>
    <t xml:space="preserve">Интравенско давање фармаколошког средства, друго и некласификовано фармаколошко средство </t>
  </si>
  <si>
    <t>96200-06</t>
  </si>
  <si>
    <t xml:space="preserve">Субкутано давање фармаколошког средства, инсулин </t>
  </si>
  <si>
    <t>96200-09</t>
  </si>
  <si>
    <t>Субкутано давање фрамаколошког средства, друго и некласификовано фармаколошко средство</t>
  </si>
  <si>
    <t>96203-09</t>
  </si>
  <si>
    <t xml:space="preserve">Орално давање фармаколошког средства, друго и некласификовано фармаколошко средство  </t>
  </si>
  <si>
    <t>Локомоторна рехабилитација и реуматска обољења</t>
  </si>
  <si>
    <t>Електростимулација</t>
  </si>
  <si>
    <t>Интерферентне струје</t>
  </si>
  <si>
    <t>Стабилна галванизација</t>
  </si>
  <si>
    <t>Дијадинамичке струје</t>
  </si>
  <si>
    <t>Високофреквентне струје (краткоталасна диметрија-рада)</t>
  </si>
  <si>
    <t>Сонофореза</t>
  </si>
  <si>
    <t xml:space="preserve">Електромагнетно поље </t>
  </si>
  <si>
    <t>Хидро-кинези терапија</t>
  </si>
  <si>
    <t>СО2 купка</t>
  </si>
  <si>
    <t>Апликација парафина по сегменту</t>
  </si>
  <si>
    <t>Апликација пелоида по сегменту</t>
  </si>
  <si>
    <t>Екстензија кичменог стуба</t>
  </si>
  <si>
    <t>Позиционирање</t>
  </si>
  <si>
    <t>Вежбе хода у разбоју</t>
  </si>
  <si>
    <t xml:space="preserve">Активне вежбе са помагалима </t>
  </si>
  <si>
    <t>Корективне вежбе пред огледалом</t>
  </si>
  <si>
    <t>Обука заштитним покретима и положајима тела код дископатичара</t>
  </si>
  <si>
    <t>Активне сегментне вежбе са отпором</t>
  </si>
  <si>
    <t xml:space="preserve">Пасивне сегментне вежбе </t>
  </si>
  <si>
    <t>Вежбе на справама или ергобициклу</t>
  </si>
  <si>
    <t>Вежбе пацијената са параплегијом или хемиплегијом</t>
  </si>
  <si>
    <t>Вежбе релаксације</t>
  </si>
  <si>
    <t>Ход по равном</t>
  </si>
  <si>
    <t>Nylinov (Nullin) степеник</t>
  </si>
  <si>
    <t>Кинезиотејпинг</t>
  </si>
  <si>
    <t>Ласер по акупунктурним тачкама</t>
  </si>
  <si>
    <t xml:space="preserve">Електрофореза лека </t>
  </si>
  <si>
    <t>22065-00</t>
  </si>
  <si>
    <t>Терапија хладноћом</t>
  </si>
  <si>
    <t>92043-00</t>
  </si>
  <si>
    <t>Примена лека за респираторни систем помоћу небулизатора</t>
  </si>
  <si>
    <t>92178-00</t>
  </si>
  <si>
    <t xml:space="preserve">Терапија топлотом </t>
  </si>
  <si>
    <t>95550-02</t>
  </si>
  <si>
    <t>Удружене здравствене процедуре, радна терапија</t>
  </si>
  <si>
    <t>96119-00</t>
  </si>
  <si>
    <t>Терапија грудних или трбушних мишића вежбањем</t>
  </si>
  <si>
    <t>96120-00</t>
  </si>
  <si>
    <t>Терапија мишића леђа или врата вежбањем</t>
  </si>
  <si>
    <t>96128-00</t>
  </si>
  <si>
    <t>Терапија мишића стопала, ножног зглоба или зглоба прстију вежбањем</t>
  </si>
  <si>
    <t>96129-00</t>
  </si>
  <si>
    <t>Терапија целог тела вежбањем</t>
  </si>
  <si>
    <t>96130-00</t>
  </si>
  <si>
    <t>Увежбавање вештина у активностима повезаним са положајем тела/мобилношћу/ покретом</t>
  </si>
  <si>
    <t>96131-00</t>
  </si>
  <si>
    <t>Увежбавање вештина у активностима повезаним са премештањем</t>
  </si>
  <si>
    <t>96138-00</t>
  </si>
  <si>
    <t>Вежбе дисања  у лечењу болести респираторног система</t>
  </si>
  <si>
    <t>96154-00</t>
  </si>
  <si>
    <t>Терапијски ултразвук</t>
  </si>
  <si>
    <t>96159-00</t>
  </si>
  <si>
    <t>Тестирање опсега покрета/мишића специјализованом опремом</t>
  </si>
  <si>
    <t>96162-00</t>
  </si>
  <si>
    <t>Терапеутска масажа или манипулација везивног/меког ткива некласификованог на другом месту</t>
  </si>
  <si>
    <t>U8188000</t>
  </si>
  <si>
    <t>Третман Биоптрон лампом</t>
  </si>
  <si>
    <t>ОДЕЉЕЊЕ ЗА РЕХАБИЛИТАЦИЈУ ДЕЦЕ - респираторна рехабилитација</t>
  </si>
  <si>
    <t>92029-00</t>
  </si>
  <si>
    <t>Лаважа носница</t>
  </si>
  <si>
    <t>96205-09</t>
  </si>
  <si>
    <t>Неки други начин давања фармаколошког средтва, друго и накласификовано фармаколошко средство</t>
  </si>
  <si>
    <t>Eлектротерапија у новорођенчета и одојчета</t>
  </si>
  <si>
    <t>Кинези терапија у новорођенчета и одојчета</t>
  </si>
  <si>
    <t>Апликација разних ортоза (корективне шине) код новоронђенчета и одојчета</t>
  </si>
  <si>
    <t>Апликација ортозе у малог детета до 3 године</t>
  </si>
  <si>
    <t>Вежбе за реуматоидни артритис</t>
  </si>
  <si>
    <t>Потпомогнуте сегментне веже</t>
  </si>
  <si>
    <t>Индивидуални рад са децом (јуверални артритис, церебрала и сл.)</t>
  </si>
  <si>
    <t>Дијагностичке процедуре са снимањем</t>
  </si>
  <si>
    <t>Укупно свих дијагностичких процедура са снимањем</t>
  </si>
  <si>
    <t>Укупан број прегледаних пацијената</t>
  </si>
  <si>
    <t>Рендген дијагностика ( 3 апарата и 1 смена)</t>
  </si>
  <si>
    <t>Број прегледаних пацијената</t>
  </si>
  <si>
    <t>Укупан број услуга</t>
  </si>
  <si>
    <t>57506-00</t>
  </si>
  <si>
    <t>Радиографско снимање  хумеруса</t>
  </si>
  <si>
    <t>57506-01</t>
  </si>
  <si>
    <t xml:space="preserve">Радиографско снимање лакта </t>
  </si>
  <si>
    <t>57512-03</t>
  </si>
  <si>
    <t>Радиографско снимање шаке и ручног зглоба</t>
  </si>
  <si>
    <t>57518-00</t>
  </si>
  <si>
    <t xml:space="preserve">Радиографско снимање фемура </t>
  </si>
  <si>
    <t>57518-01</t>
  </si>
  <si>
    <t xml:space="preserve">Радиографско снимање колена </t>
  </si>
  <si>
    <t>57518-03</t>
  </si>
  <si>
    <t>Радиографско снимање глежња</t>
  </si>
  <si>
    <t>57518-04</t>
  </si>
  <si>
    <t>Радиографско снимање стопала</t>
  </si>
  <si>
    <t>57700-00</t>
  </si>
  <si>
    <t xml:space="preserve">Радиографско снимање рамена или скапуле </t>
  </si>
  <si>
    <t>57712-00</t>
  </si>
  <si>
    <t xml:space="preserve">Радиографско снимање зглоба кука </t>
  </si>
  <si>
    <t>57715-00</t>
  </si>
  <si>
    <t>Радиографско снимање пелвиса</t>
  </si>
  <si>
    <t>57901-00</t>
  </si>
  <si>
    <t xml:space="preserve">Радиографско снимање лобање </t>
  </si>
  <si>
    <t>57903-00</t>
  </si>
  <si>
    <t>Радиографско снимање параназалног синуса</t>
  </si>
  <si>
    <t>58100-00</t>
  </si>
  <si>
    <t xml:space="preserve">Радиографско снимање цервикалног дела кичме </t>
  </si>
  <si>
    <t>58103-00</t>
  </si>
  <si>
    <t xml:space="preserve">Радиографско снимање тораколног дела кичме </t>
  </si>
  <si>
    <t>58106-00</t>
  </si>
  <si>
    <t>Радиографско снимање лумбоскаралног дела кичме</t>
  </si>
  <si>
    <t>58500-00</t>
  </si>
  <si>
    <t>Радиографско снимање грудног коша</t>
  </si>
  <si>
    <t>58521-01</t>
  </si>
  <si>
    <t>Радиографско снимање ребара, једнострано</t>
  </si>
  <si>
    <t>58700-00</t>
  </si>
  <si>
    <t>Радиографско снимање уринарног система</t>
  </si>
  <si>
    <t>58900-00</t>
  </si>
  <si>
    <t>Радиографско снимање  абдомена (нативни абдомен)</t>
  </si>
  <si>
    <t>Ултразвучна дијагностика (4 апарата и 1 смена)</t>
  </si>
  <si>
    <t>55032-00</t>
  </si>
  <si>
    <t>Ултразвучни преглед врата</t>
  </si>
  <si>
    <t>55036-00</t>
  </si>
  <si>
    <t>Ултразвучни преглед  абдомена</t>
  </si>
  <si>
    <t>55038-00</t>
  </si>
  <si>
    <t xml:space="preserve">Ултразвучни преглед уринарног система </t>
  </si>
  <si>
    <t>55044-00</t>
  </si>
  <si>
    <t>Ултрашвучни прглед  мушког пелвиса</t>
  </si>
  <si>
    <t>55084-00</t>
  </si>
  <si>
    <t>Ултразвучни преглед мокраћне бешике</t>
  </si>
  <si>
    <t>55113-00</t>
  </si>
  <si>
    <t>М-приказ и дводимензионални ултразвучни преглед срца у реалном времену</t>
  </si>
  <si>
    <t>55276-00</t>
  </si>
  <si>
    <t>Ултразвучни  дуплекс преглед аорте, интраабдоминалних и илијачних артерија и/или доње шупље вене и илијачних вена</t>
  </si>
  <si>
    <t>55731-00</t>
  </si>
  <si>
    <t>Ултразвучни преглед женског пелвиса</t>
  </si>
  <si>
    <t>55812-00</t>
  </si>
  <si>
    <t xml:space="preserve">Ултразвучни преглед грудног коша или трбушног зида
</t>
  </si>
  <si>
    <t>55828-00</t>
  </si>
  <si>
    <t>Ултразвучни преглед колена</t>
  </si>
  <si>
    <t>90908-00</t>
  </si>
  <si>
    <t>Ултразвучни преглед осталих области</t>
  </si>
  <si>
    <t>Доплер* (1 апарат и 1 смена)</t>
  </si>
  <si>
    <t>*Ове услуге нису укључене у ултразвучну дијагностику</t>
  </si>
  <si>
    <t>11602-00</t>
  </si>
  <si>
    <t>Испитивање и снимање периферних вена у једном или више екстремитета при одмарању, коришћењем CW доплера или пулсног доплера</t>
  </si>
  <si>
    <t>55274-00</t>
  </si>
  <si>
    <t>Ултразвучни дуплекс преглед екстракранијалних, каротидних и вертебралних крвних судова</t>
  </si>
  <si>
    <t>Лабораторијска дијагностика</t>
  </si>
  <si>
    <t>БРОЈ ПАЦИЈЕНАТА-УКУПНО</t>
  </si>
  <si>
    <t>БРОЈ ПРЕГЛЕДАНИХ УЗОРАКА-УКУПНО</t>
  </si>
  <si>
    <t>ЛАБОРАТОРИЈСКЕ АНАЛИЗЕ -УКУПНО</t>
  </si>
  <si>
    <t xml:space="preserve">Број пацијената </t>
  </si>
  <si>
    <t>Број прегледаних узорака</t>
  </si>
  <si>
    <t>А. Биохемијске и хематолошке анализе укупно</t>
  </si>
  <si>
    <t>L000018</t>
  </si>
  <si>
    <t>Узорковање крви ( микроузимање)</t>
  </si>
  <si>
    <t>L000026</t>
  </si>
  <si>
    <t>Узорковање крви ( венепункција)</t>
  </si>
  <si>
    <t>L000034</t>
  </si>
  <si>
    <t>Узорковање крви других биолошких материјала у лабораторији</t>
  </si>
  <si>
    <t>L000042</t>
  </si>
  <si>
    <t>Пријем, контрола квалитета узорака и припрема узорака за лабораторијска испитивања</t>
  </si>
  <si>
    <t>L000075</t>
  </si>
  <si>
    <t xml:space="preserve">Ацидобазни статус (pH, pO2, pCO2) у крви </t>
  </si>
  <si>
    <t>L000174</t>
  </si>
  <si>
    <t>Базни екцес (вишак у крви)</t>
  </si>
  <si>
    <t>L000208</t>
  </si>
  <si>
    <t>Бикарбонати (угљен-диоксид, укупан) у крви/серуму/плазми, POCT</t>
  </si>
  <si>
    <t>L000265</t>
  </si>
  <si>
    <t>C-реактивни протеин (CRP) у крви-POCT методом</t>
  </si>
  <si>
    <t>L003749</t>
  </si>
  <si>
    <t>Калцијум у серуму/плазми, спектрофотометрија</t>
  </si>
  <si>
    <t>L000414</t>
  </si>
  <si>
    <t>Хемоглобин А1с (гликозиларани хемоглобин HbA1c) у крви</t>
  </si>
  <si>
    <t>L000588</t>
  </si>
  <si>
    <t>Калијум у крви/серуму/плазми, POCT</t>
  </si>
  <si>
    <t>L000661</t>
  </si>
  <si>
    <t>Натријум у крви/серуму/плазми, POCT</t>
  </si>
  <si>
    <t>L000695</t>
  </si>
  <si>
    <t>О2 сатурација у крви</t>
  </si>
  <si>
    <t>L000703</t>
  </si>
  <si>
    <t>рСО2 (парцијални притисак угљен-диоксида) у крви</t>
  </si>
  <si>
    <t>L000711</t>
  </si>
  <si>
    <t xml:space="preserve">pH крви </t>
  </si>
  <si>
    <t>L000950</t>
  </si>
  <si>
    <t>25–OH–витамин D3 (holekalciferol) усеруму/плазми, CMIA/ECLIA/CLIA/TRACE</t>
  </si>
  <si>
    <t>L001057</t>
  </si>
  <si>
    <t>Аланин аминотрансфераза (ALT) у серуму -спектрофотометрија</t>
  </si>
  <si>
    <t>L001081</t>
  </si>
  <si>
    <t>Aлбумини у серуму-спектрофотометрија</t>
  </si>
  <si>
    <t>L001198</t>
  </si>
  <si>
    <t>Алфа-амилаза у серуму -спектрофотометрија</t>
  </si>
  <si>
    <t>L001255</t>
  </si>
  <si>
    <t>Алкална фосфатаза (АLP) у серуму-спектрофотометријом</t>
  </si>
  <si>
    <t>L001651</t>
  </si>
  <si>
    <t>Аспартат аминотрансфераза (AST) у серуму-спектрофотометријом</t>
  </si>
  <si>
    <t>L001917</t>
  </si>
  <si>
    <t>Билирубин (укупан) у серуму-спектрофотометријом</t>
  </si>
  <si>
    <t>L002379</t>
  </si>
  <si>
    <t>Феритин у серуму, CMIA/CLIA/ECLIA</t>
  </si>
  <si>
    <t>L002543</t>
  </si>
  <si>
    <t>Гама-глутамил трансфераза (гама-GT) у серуму - спектрофотометрија</t>
  </si>
  <si>
    <t>L002618</t>
  </si>
  <si>
    <t>Глукоза у серуму -спектрофотометрија</t>
  </si>
  <si>
    <t>L002667</t>
  </si>
  <si>
    <t>Гвожђе у серуму</t>
  </si>
  <si>
    <t>L002766</t>
  </si>
  <si>
    <t>Хлориди у серуму/плазми, потенциометрија</t>
  </si>
  <si>
    <t>L002816</t>
  </si>
  <si>
    <t>Холестерол (укупан) у серуму-спектрофотометријом</t>
  </si>
  <si>
    <t>L002857</t>
  </si>
  <si>
    <t>Холестерол, HDL - у серуму-спектрофотометрија</t>
  </si>
  <si>
    <t>L002899</t>
  </si>
  <si>
    <t>Холестерол, LDL - у серуму-спектрофотометрија</t>
  </si>
  <si>
    <t>L003780</t>
  </si>
  <si>
    <t xml:space="preserve">Калијум у серуму - јон-селективном електродом (JSE) </t>
  </si>
  <si>
    <t>L004234</t>
  </si>
  <si>
    <t xml:space="preserve">Креатин киназа (CK) у серуму - спектрофотометрија </t>
  </si>
  <si>
    <t>L004242</t>
  </si>
  <si>
    <t>Креатин киназа CK-MB (иозеним креатин киназе, CK-2) у серуму</t>
  </si>
  <si>
    <t>L004317</t>
  </si>
  <si>
    <t>Kреатинин у серуму-спектрофотометријом</t>
  </si>
  <si>
    <t>L004416</t>
  </si>
  <si>
    <t xml:space="preserve">Лактат дехидрогеназа (LDH) у серуму 
- спектрофотометрија </t>
  </si>
  <si>
    <t>L004812</t>
  </si>
  <si>
    <t>Мокраћна киселина у серуму -спектрофотометрија</t>
  </si>
  <si>
    <t>L005249</t>
  </si>
  <si>
    <t>NT–proBNP (N–terminal pro –brain natriuretic peptide) у серуму, CMIA/ECLIA/CLIA/TRACE</t>
  </si>
  <si>
    <t>L005298</t>
  </si>
  <si>
    <t>Prokalcitonin (PCT) у серуму/плазми, CMIA/ECLIA/CLIA/TRACE/ELFA</t>
  </si>
  <si>
    <t>L005439</t>
  </si>
  <si>
    <t xml:space="preserve">Протеини (укупни) у серуму-спектрофотометријом </t>
  </si>
  <si>
    <t>L006072</t>
  </si>
  <si>
    <t>Триглицериди у серуму-спектрофотометрија</t>
  </si>
  <si>
    <t>L006171</t>
  </si>
  <si>
    <t>Тропонин I у серуму</t>
  </si>
  <si>
    <t>L006254</t>
  </si>
  <si>
    <t>Уреа у серуму-спектрофотометријом</t>
  </si>
  <si>
    <t>L008979</t>
  </si>
  <si>
    <t>Целокупни преглед урина-ручно</t>
  </si>
  <si>
    <t>L009456</t>
  </si>
  <si>
    <t>Протеини у урину - суфосалицилном киселином</t>
  </si>
  <si>
    <t>L009472</t>
  </si>
  <si>
    <t>Седимент  урина</t>
  </si>
  <si>
    <t>L012674</t>
  </si>
  <si>
    <t>Алфа-амилаза у плеуралном пунктату</t>
  </si>
  <si>
    <t>L012682</t>
  </si>
  <si>
    <t>Алкална фосфатаза (АLP)у плеуралном пунктату</t>
  </si>
  <si>
    <t>L012708</t>
  </si>
  <si>
    <t>Глукоза у плеуралном пунктату</t>
  </si>
  <si>
    <t>L012716</t>
  </si>
  <si>
    <t>Холестерол (укупан) у плеуралном пунктату</t>
  </si>
  <si>
    <t>L012740</t>
  </si>
  <si>
    <t>Креатин у плеуралном пунктату</t>
  </si>
  <si>
    <t>L012757</t>
  </si>
  <si>
    <t>Лактат дехидрохеназа (LDH) у плеуралном пуктату</t>
  </si>
  <si>
    <t>L012781</t>
  </si>
  <si>
    <t>Микроскопски налаз у плеуралном пуктату</t>
  </si>
  <si>
    <t>L012807</t>
  </si>
  <si>
    <t>Протеини (укупни) у плеураном пунктату</t>
  </si>
  <si>
    <t>L012849</t>
  </si>
  <si>
    <t>Триглицериди у плеуралном пунктату</t>
  </si>
  <si>
    <t>L013995</t>
  </si>
  <si>
    <t>Еозинофилини (ЕО) у крви</t>
  </si>
  <si>
    <t>L014105</t>
  </si>
  <si>
    <t>Крвна слика са C-реактивним протеином (CRP)</t>
  </si>
  <si>
    <t>L014110</t>
  </si>
  <si>
    <t>Kрвна слика са ретиклоцитима и петоделном лукоцитарном формулом</t>
  </si>
  <si>
    <t>L014209</t>
  </si>
  <si>
    <t xml:space="preserve">Седиментација еритроцита (SE) </t>
  </si>
  <si>
    <t>L014332</t>
  </si>
  <si>
    <t>Активирано парцијално тромбопластинско време (aPTT) у плазми - коагулометријски</t>
  </si>
  <si>
    <t>L014416</t>
  </si>
  <si>
    <t>D–dimer у плазми, имунотурбидиметрија</t>
  </si>
  <si>
    <t>L014720</t>
  </si>
  <si>
    <t>Фибриноген у плазми, коагулометрија</t>
  </si>
  <si>
    <t>L015040</t>
  </si>
  <si>
    <t>Протромбинско време (PT i INR вредност) у плазми - коагулометријски</t>
  </si>
  <si>
    <t>L015057</t>
  </si>
  <si>
    <t>Протробинско време (PT) плазми/капиларној крви, коагулометрија</t>
  </si>
  <si>
    <t>L015263</t>
  </si>
  <si>
    <t>Време коагулације (Lee White) у плазми, коакулометрија</t>
  </si>
  <si>
    <t>L015271</t>
  </si>
  <si>
    <t>Време крварења (Duke)</t>
  </si>
  <si>
    <t>L017632</t>
  </si>
  <si>
    <t>Специфичан IgE на нутритивне алергене у серуму - блот метода</t>
  </si>
  <si>
    <t>L017707</t>
  </si>
  <si>
    <t>Специфичан IgE на инхалаторне алергене у серуму - блот метода</t>
  </si>
  <si>
    <t>Број пацијената</t>
  </si>
  <si>
    <t>Б. Микробиолошке и паразитолошке анализе укупно</t>
  </si>
  <si>
    <t>L012401</t>
  </si>
  <si>
    <t xml:space="preserve">Хемоглобин (крв) (FOBT) у фецесу - имунохемијски </t>
  </si>
  <si>
    <t>L019158</t>
  </si>
  <si>
    <t>Бактериолошки преглед биолошког материјала на Corynebacterium diphtheriae групу</t>
  </si>
  <si>
    <t>L019166</t>
  </si>
  <si>
    <t>Бактериолошки преглед бриса носа</t>
  </si>
  <si>
    <t>L019174</t>
  </si>
  <si>
    <t xml:space="preserve">Бактериолошки преглед бриса носа на клицоноштво (S. aureus, (MRSA), S. Pneumoniae и др) </t>
  </si>
  <si>
    <t>L019182</t>
  </si>
  <si>
    <t>Бактерилошки преглед бриса спољашњег ушног канала или површинске ране</t>
  </si>
  <si>
    <t>L019190</t>
  </si>
  <si>
    <t>Бактериолошки преглед бриса спољашњих гениталија или вагине или цервикса или уретрее</t>
  </si>
  <si>
    <t>L019208</t>
  </si>
  <si>
    <t>Бактериолошки преглед бриса ждрела</t>
  </si>
  <si>
    <t>L019216</t>
  </si>
  <si>
    <t xml:space="preserve">Бактериолошки преглед бриса ждрела на клицоноштво (S. aureus, (MRSA), S. Pneumoniae и др) </t>
  </si>
  <si>
    <t>L019224</t>
  </si>
  <si>
    <t>Бактериолошки преглед дубоке ране односно гноја односно пунктата односно ексудата односно биоптата</t>
  </si>
  <si>
    <t>L019265</t>
  </si>
  <si>
    <t>Бакериолошки преглед искашљаја или трахеалног аспирата или бронхоалвеоларног лавата</t>
  </si>
  <si>
    <t>L019315</t>
  </si>
  <si>
    <t xml:space="preserve">Бактериолошки преглед ока или коњуктивите </t>
  </si>
  <si>
    <t>L019331</t>
  </si>
  <si>
    <t xml:space="preserve">Бактериолошки преглед столице на Salmonella spp., Shigella spp. I Campylobacter spp. </t>
  </si>
  <si>
    <t>L019364</t>
  </si>
  <si>
    <t>Бактериолошки преглед столице за Yersinia enterocolitica/pseudotuberculosis</t>
  </si>
  <si>
    <t>L019380</t>
  </si>
  <si>
    <t>Бактериолошки преглед узорака на Neisseria gonorrhoeae</t>
  </si>
  <si>
    <t>L019406</t>
  </si>
  <si>
    <t>Биохемијска идентификација аеробних бактерија</t>
  </si>
  <si>
    <t>L019422</t>
  </si>
  <si>
    <t>Биохемијска идентификација бета-хемолитичног стрептокока</t>
  </si>
  <si>
    <t>L019430</t>
  </si>
  <si>
    <t>Биохемијска идентификација ентеробактерија тестовима припремљеним у лабораторији</t>
  </si>
  <si>
    <t>L019448</t>
  </si>
  <si>
    <t>Биохемијска идентификација Еnterococcus врста</t>
  </si>
  <si>
    <t>L019455</t>
  </si>
  <si>
    <t>Бихемијска идентификација Moraxella врста</t>
  </si>
  <si>
    <t>L019471</t>
  </si>
  <si>
    <t>Бактеријска идентификасија Streptococcus pneumoniae</t>
  </si>
  <si>
    <t>L019489</t>
  </si>
  <si>
    <t>Бихемијски тест комерцијалним диском/таблетом</t>
  </si>
  <si>
    <t>L019513</t>
  </si>
  <si>
    <t>Детекција антигена Helicobacter pylori - имунохроматографским тестом</t>
  </si>
  <si>
    <t>L019711</t>
  </si>
  <si>
    <t>Детекција бета-лактамаза проширеног спектра за Грам негативне бактерије (фенотипска)</t>
  </si>
  <si>
    <t>L019729</t>
  </si>
  <si>
    <t>Детекција бета-лактамаза за Грам позитивне бактерије (фенотипска)</t>
  </si>
  <si>
    <t>L019760</t>
  </si>
  <si>
    <t>Детекција карбапенемаза за Грам негативне бактерије (фенотипска)</t>
  </si>
  <si>
    <t>L019828</t>
  </si>
  <si>
    <t>Директна детекција бактеријских антигена у биолошком материјалу комерцијалним тестом</t>
  </si>
  <si>
    <t>L019844</t>
  </si>
  <si>
    <t>Брзи квалитативни тест за детекцију Clostridium difficilae токсинаA i B у столици</t>
  </si>
  <si>
    <t>L019845</t>
  </si>
  <si>
    <t>Брзи квалитативни тест за детекцију Clostridium difficilae GDH Ag у столици</t>
  </si>
  <si>
    <t>L019885</t>
  </si>
  <si>
    <t>Хемокултура анаеробно, конвенционална</t>
  </si>
  <si>
    <t>L019943</t>
  </si>
  <si>
    <t>Биохемијска идентификација Yersinia enterocolitica/pseudotuberculosis</t>
  </si>
  <si>
    <t>L019945</t>
  </si>
  <si>
    <t>Биохемијска идентификација Salmonella enterica subsp. enterica</t>
  </si>
  <si>
    <t>L019946</t>
  </si>
  <si>
    <t>Биохемијска идентификација Shigella spp.</t>
  </si>
  <si>
    <t>L019927</t>
  </si>
  <si>
    <t>Идентификација Haemophilus врста факторима раста</t>
  </si>
  <si>
    <t>L019992</t>
  </si>
  <si>
    <t>Испитивање осетљивости бактерија на антибиотике, диск – дифузионом методом на другу и/или трећу линију</t>
  </si>
  <si>
    <t>L020008</t>
  </si>
  <si>
    <t>Испитавање антибиотске осетљивости бактерија, диск-дифузионом методом на прву линију</t>
  </si>
  <si>
    <t>L020107</t>
  </si>
  <si>
    <t xml:space="preserve">Изолација и испитивање антибиотске осетљивости U.-urealyticum- и M. hominis </t>
  </si>
  <si>
    <t>L020149</t>
  </si>
  <si>
    <t>Изолација микроорганизама субкултуром</t>
  </si>
  <si>
    <t>L020206</t>
  </si>
  <si>
    <t>Микроскопски преглед бојеног препарата</t>
  </si>
  <si>
    <t>L020248</t>
  </si>
  <si>
    <t>Одређивање вредности МИК-а (минималне инхибиторне концентрације) за један антибиотик (градијент или Е-тест)</t>
  </si>
  <si>
    <t>L020305</t>
  </si>
  <si>
    <t>Серолошка идентификација бета - хемолитичног стрептокока комерцијалним тестом</t>
  </si>
  <si>
    <t>L020339</t>
  </si>
  <si>
    <t>Серолошка идентификација серогрупе Salmonella enterica</t>
  </si>
  <si>
    <t>L020347</t>
  </si>
  <si>
    <t>Серолошка идентификација Salmonella Enteritidis, Salmonella Typhi</t>
  </si>
  <si>
    <t>L020354</t>
  </si>
  <si>
    <t>Серолошка идентификација Shigella flexneri, Shigella sonnei</t>
  </si>
  <si>
    <t>L020362</t>
  </si>
  <si>
    <t>Серолошка идентификација Staphylococcus aureus</t>
  </si>
  <si>
    <t>L020396</t>
  </si>
  <si>
    <t>Уринокултура</t>
  </si>
  <si>
    <t>L020404</t>
  </si>
  <si>
    <t>Узимање биолошког материјала за микробиолошки преглед</t>
  </si>
  <si>
    <t>L020412</t>
  </si>
  <si>
    <t>Узимање биолошког материјала за микробиолошки преглед у транспортну подлогу</t>
  </si>
  <si>
    <t>L020438</t>
  </si>
  <si>
    <t>Детекција антигена Rota вируса у столици</t>
  </si>
  <si>
    <t>L020552</t>
  </si>
  <si>
    <t>Изолација и идентификација вируса (HSV, VZV, CMV и др.)</t>
  </si>
  <si>
    <t>L020770</t>
  </si>
  <si>
    <t>Узимање назофарингеалног и/или орофарингеалног бриса за преглед на присуство SARS-CoV-2 вируса у транспортну подлогу, у амбуланти</t>
  </si>
  <si>
    <t>L020787</t>
  </si>
  <si>
    <t>Узимање материјала (назофарингеални брис), салива и др.) у циљу доказивања вирусног Ag SARS - CoV-2</t>
  </si>
  <si>
    <t>L020788</t>
  </si>
  <si>
    <t>Детекција вирусног Ag SARS - CoV-2 квалитативном методом</t>
  </si>
  <si>
    <t>L020917</t>
  </si>
  <si>
    <t>Брзи тест за детекцију копро-антигена Entamoeba histolytica/dispar, Cryptosporidium, Giardia</t>
  </si>
  <si>
    <t>L021022</t>
  </si>
  <si>
    <t>Идентификација ектопаразита</t>
  </si>
  <si>
    <t>L021030</t>
  </si>
  <si>
    <t>Идентификација паразита (хелминти)</t>
  </si>
  <si>
    <t>L021048</t>
  </si>
  <si>
    <t>Изолација цревних протозоа из столице (Entamoeba histolytica или друго)</t>
  </si>
  <si>
    <t>L021055</t>
  </si>
  <si>
    <t>Изолација и идентификација слободних живећих амеба (Acanthamoeba или друго)</t>
  </si>
  <si>
    <t>L021071</t>
  </si>
  <si>
    <t>Изолација Trichomonas vaginalis</t>
  </si>
  <si>
    <t>L021121</t>
  </si>
  <si>
    <t>Паразитолошки преглед клиничког узорака осим столице преглед нативног препарата</t>
  </si>
  <si>
    <t>L021204</t>
  </si>
  <si>
    <t>Преглед на антигене паразите - имунохроматографски тест</t>
  </si>
  <si>
    <t>L021253</t>
  </si>
  <si>
    <t>Преглед перинарног отиска на хелмите (Enterobius или друго)</t>
  </si>
  <si>
    <t>L021295</t>
  </si>
  <si>
    <t>Преглед столице на ларве хелмината</t>
  </si>
  <si>
    <t>L021303</t>
  </si>
  <si>
    <t>Преглед столице на паразите - методом концентрације</t>
  </si>
  <si>
    <t>L021311</t>
  </si>
  <si>
    <t>Преглед столице на паразите (негативни препарат)</t>
  </si>
  <si>
    <t>L021378</t>
  </si>
  <si>
    <t>Антимикограм - bujon dilucioni тест (по једном антимикотику)</t>
  </si>
  <si>
    <t>L021469</t>
  </si>
  <si>
    <t>Директан бојени препарат на гљиве</t>
  </si>
  <si>
    <t>L021477</t>
  </si>
  <si>
    <t>Директан нативан препарат на гљиве</t>
  </si>
  <si>
    <t>L021519</t>
  </si>
  <si>
    <t>Хемокултура на гљиве класичном методом</t>
  </si>
  <si>
    <t>L021659</t>
  </si>
  <si>
    <t>Бреглед бриса на гљиве</t>
  </si>
  <si>
    <t>L021675</t>
  </si>
  <si>
    <t>Идентификација културе квасница</t>
  </si>
  <si>
    <t>L021691</t>
  </si>
  <si>
    <t>Преглед осталих биолошких узорака на гљиве</t>
  </si>
  <si>
    <t>L021709</t>
  </si>
  <si>
    <t>Преглед узорака из примарно стерилних регија на гљиве</t>
  </si>
  <si>
    <t>L029520</t>
  </si>
  <si>
    <t>Преглед размаза спутума</t>
  </si>
  <si>
    <t>L030247</t>
  </si>
  <si>
    <t>Бактериолошки преглед столице на Bacillus cereus</t>
  </si>
  <si>
    <t>Табела 9.</t>
  </si>
  <si>
    <t>Desni klik na bilo koje polje u pivot tabeli i opcija refresh će povući izmenjene podatke iz tabele usluge_prema_OS</t>
  </si>
  <si>
    <t>Ukoliko su dodavane nove šifre u tabeli usluge_prema_OS, potrebno je uključiti ih u prikaz odabirom u filteru</t>
  </si>
  <si>
    <t>Број услуга - План 2025.</t>
  </si>
  <si>
    <t>Sum of Укупно (Извршење јануар - септембар  2025.)</t>
  </si>
  <si>
    <t>Grand Total</t>
  </si>
  <si>
    <t>Табела 10.</t>
  </si>
  <si>
    <t>ДСГ шифра</t>
  </si>
  <si>
    <t>Назив дијагностички сродне групе</t>
  </si>
  <si>
    <t>Извршено у 2024.</t>
  </si>
  <si>
    <t>УКУПНО ДСГ Група</t>
  </si>
  <si>
    <t>Некласификоване главне дијагностичке категорије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</si>
  <si>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</si>
  <si>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</si>
  <si>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</si>
  <si>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</si>
  <si>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</si>
  <si>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</si>
  <si>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</si>
  <si>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</si>
  <si>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</si>
  <si>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</si>
  <si>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</si>
  <si>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</si>
  <si>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</si>
  <si>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</si>
  <si>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</si>
  <si>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</si>
  <si>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</si>
  <si>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</si>
  <si>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</si>
  <si>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</si>
  <si>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</si>
  <si>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</si>
  <si>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</si>
  <si>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</si>
  <si>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</si>
  <si>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</si>
  <si>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</si>
  <si>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</si>
  <si>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</si>
  <si>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</si>
  <si>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</si>
  <si>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</si>
  <si>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</si>
  <si>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</si>
  <si>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</si>
  <si>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</si>
  <si>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</si>
  <si>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</si>
  <si>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</si>
  <si>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</si>
  <si>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</si>
  <si>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</si>
  <si>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</si>
  <si>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</si>
  <si>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</si>
  <si>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</si>
  <si>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</si>
  <si>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</si>
  <si>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</si>
  <si>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</si>
  <si>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</si>
  <si>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</si>
  <si>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</si>
  <si>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</si>
  <si>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r>
      <rPr>
        <b/>
        <sz val="10"/>
        <rFont val="Calibri"/>
        <charset val="134"/>
        <scheme val="minor"/>
      </rPr>
      <t>Хируршки захват на карпалном тунелу (декомпресија</t>
    </r>
    <r>
      <rPr>
        <b/>
        <i/>
        <sz val="10"/>
        <rFont val="Calibri"/>
        <charset val="134"/>
      </rPr>
      <t xml:space="preserve"> </t>
    </r>
    <r>
      <rPr>
        <i/>
        <sz val="10"/>
        <rFont val="Calibri"/>
        <charset val="134"/>
      </rPr>
      <t>n.medianus-a</t>
    </r>
    <r>
      <rPr>
        <b/>
        <sz val="10"/>
        <rFont val="Calibri"/>
        <charset val="134"/>
      </rPr>
      <t>)</t>
    </r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</si>
  <si>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</si>
  <si>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</si>
  <si>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</si>
  <si>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</si>
  <si>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</si>
  <si>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</si>
  <si>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</si>
  <si>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</si>
  <si>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</si>
  <si>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</si>
  <si>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</si>
  <si>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</si>
  <si>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</si>
  <si>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</si>
  <si>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</si>
  <si>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</si>
  <si>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</si>
  <si>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</si>
  <si>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</si>
  <si>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</si>
  <si>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</si>
  <si>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</si>
  <si>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</si>
  <si>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</si>
  <si>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</si>
  <si>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</si>
  <si>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</si>
  <si>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</si>
  <si>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</si>
  <si>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</si>
  <si>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</si>
  <si>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</si>
  <si>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</si>
  <si>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</si>
  <si>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</si>
  <si>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</si>
  <si>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</si>
  <si>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</si>
  <si>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</si>
  <si>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</si>
  <si>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</si>
  <si>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</si>
  <si>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</si>
  <si>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</si>
  <si>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</si>
  <si>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</si>
  <si>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</si>
  <si>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</si>
  <si>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</si>
  <si>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</si>
  <si>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</si>
  <si>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</si>
  <si>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</si>
  <si>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</si>
  <si>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</si>
  <si>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</si>
  <si>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</si>
  <si>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</si>
  <si>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</si>
  <si>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</si>
  <si>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</si>
  <si>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</si>
  <si>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</si>
  <si>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</si>
  <si>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</si>
  <si>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</si>
  <si>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</si>
  <si>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</si>
  <si>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</si>
  <si>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</si>
  <si>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</si>
  <si>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</si>
  <si>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</si>
  <si>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</si>
  <si>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</si>
  <si>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</si>
  <si>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</si>
  <si>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</si>
  <si>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</si>
  <si>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</si>
  <si>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</si>
  <si>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</si>
  <si>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</si>
  <si>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</si>
  <si>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</si>
  <si>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</si>
  <si>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</si>
  <si>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</si>
  <si>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</si>
  <si>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</si>
  <si>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</si>
  <si>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</si>
  <si>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</si>
  <si>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</si>
  <si>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</si>
  <si>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</si>
  <si>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</si>
  <si>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</si>
  <si>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</si>
  <si>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</si>
  <si>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</si>
  <si>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</si>
  <si>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</si>
  <si>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</si>
  <si>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</si>
  <si>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</si>
  <si>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</si>
  <si>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</si>
  <si>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</si>
  <si>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</si>
  <si>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</si>
  <si>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</si>
  <si>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</si>
  <si>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</si>
  <si>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</si>
  <si>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</si>
  <si>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</si>
  <si>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</si>
  <si>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</si>
  <si>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</si>
  <si>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</si>
  <si>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</si>
  <si>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</si>
  <si>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</si>
  <si>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</si>
  <si>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</si>
  <si>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</si>
  <si>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</si>
  <si>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</si>
  <si>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</si>
  <si>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</si>
  <si>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</si>
  <si>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</si>
  <si>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</si>
  <si>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</si>
  <si>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</si>
  <si>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</si>
  <si>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</si>
  <si>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</si>
  <si>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</si>
  <si>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</si>
  <si>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</si>
  <si>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</si>
  <si>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</si>
  <si>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</si>
  <si>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</si>
  <si>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</si>
  <si>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</si>
  <si>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</si>
  <si>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</si>
  <si>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</si>
  <si>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</si>
  <si>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</si>
  <si>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</si>
  <si>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</si>
  <si>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</si>
  <si>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</si>
  <si>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</si>
  <si>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</si>
  <si>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</si>
  <si>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</si>
  <si>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</si>
  <si>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</si>
  <si>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</si>
  <si>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</si>
  <si>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</si>
  <si>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</si>
  <si>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</si>
  <si>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</si>
  <si>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</si>
  <si>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</si>
  <si>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</si>
  <si>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</si>
  <si>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</si>
  <si>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</si>
  <si>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</si>
  <si>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</si>
  <si>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</si>
  <si>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</si>
  <si>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</si>
  <si>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</si>
  <si>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</si>
  <si>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</si>
  <si>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</si>
  <si>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</si>
  <si>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</si>
  <si>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</si>
  <si>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</si>
  <si>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</si>
  <si>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</si>
  <si>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</si>
  <si>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</si>
  <si>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</si>
  <si>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</si>
  <si>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</si>
  <si>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</si>
  <si>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</si>
  <si>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</si>
  <si>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</si>
  <si>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</si>
  <si>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</si>
  <si>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</si>
  <si>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</si>
  <si>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</si>
  <si>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</si>
  <si>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</si>
  <si>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</si>
  <si>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</si>
  <si>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</si>
  <si>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</si>
  <si>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</si>
  <si>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</si>
  <si>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</si>
  <si>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</si>
  <si>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</si>
  <si>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</si>
  <si>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</si>
  <si>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</si>
  <si>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</si>
  <si>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</si>
  <si>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</si>
  <si>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</si>
  <si>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</si>
  <si>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</si>
  <si>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</si>
  <si>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</si>
  <si>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</si>
  <si>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</si>
  <si>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</si>
  <si>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</si>
  <si>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</si>
  <si>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</si>
  <si>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</si>
  <si>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</si>
  <si>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</si>
  <si>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</si>
  <si>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</si>
  <si>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</si>
  <si>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</si>
  <si>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</si>
  <si>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</si>
  <si>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</si>
  <si>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</si>
  <si>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</si>
  <si>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</si>
  <si>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</si>
  <si>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</si>
  <si>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</si>
  <si>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</si>
  <si>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</si>
  <si>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</si>
  <si>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</si>
  <si>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</si>
  <si>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</si>
  <si>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</si>
  <si>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</si>
  <si>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</si>
  <si>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</si>
  <si>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</si>
  <si>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</si>
  <si>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</si>
  <si>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</si>
  <si>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</si>
  <si>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</si>
  <si>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</si>
  <si>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</si>
  <si>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</si>
  <si>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</si>
  <si>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</si>
  <si>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</si>
  <si>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</si>
  <si>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</si>
  <si>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</si>
  <si>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</si>
  <si>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</si>
  <si>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</si>
  <si>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</si>
  <si>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</si>
  <si>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</si>
  <si>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</si>
  <si>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</si>
  <si>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</si>
  <si>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</si>
  <si>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</si>
  <si>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</si>
  <si>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</si>
  <si>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</si>
  <si>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</si>
  <si>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</si>
  <si>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</si>
  <si>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</si>
  <si>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</si>
  <si>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</si>
  <si>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</si>
  <si>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</si>
  <si>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</si>
  <si>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</si>
  <si>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</si>
  <si>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</si>
  <si>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</si>
  <si>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</si>
  <si>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</si>
  <si>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</si>
  <si>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</si>
  <si>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</si>
  <si>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</si>
  <si>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</si>
  <si>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</si>
  <si>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</si>
  <si>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</si>
  <si>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</si>
  <si>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</si>
  <si>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</si>
  <si>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</si>
  <si>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</si>
  <si>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</si>
  <si>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</si>
  <si>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</si>
  <si>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</si>
  <si>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</si>
  <si>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</si>
  <si>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</si>
  <si>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</si>
  <si>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</si>
  <si>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</si>
  <si>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</si>
  <si>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</si>
  <si>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</si>
  <si>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</si>
  <si>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</si>
  <si>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</si>
  <si>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</si>
  <si>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</si>
  <si>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</si>
  <si>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</si>
  <si>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</si>
  <si>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</si>
  <si>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</si>
  <si>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</si>
  <si>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</si>
  <si>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</si>
  <si>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</si>
  <si>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</si>
  <si>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</si>
  <si>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</si>
  <si>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</si>
  <si>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</si>
  <si>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</si>
  <si>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</si>
  <si>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</si>
  <si>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</si>
  <si>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</si>
  <si>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</si>
  <si>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</si>
  <si>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</si>
  <si>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</si>
  <si>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</si>
  <si>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</si>
  <si>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</si>
  <si>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</si>
  <si>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</si>
  <si>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</si>
  <si>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</si>
  <si>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</si>
  <si>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</si>
  <si>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</si>
  <si>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</si>
  <si>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</si>
  <si>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</si>
  <si>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</si>
  <si>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</si>
  <si>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</si>
  <si>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</si>
  <si>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</si>
  <si>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</si>
  <si>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</si>
  <si>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</si>
  <si>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</si>
  <si>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</si>
  <si>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</si>
  <si>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</si>
  <si>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</si>
  <si>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</si>
  <si>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</si>
  <si>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</si>
  <si>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</si>
  <si>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</si>
  <si>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</si>
  <si>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</si>
  <si>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</si>
  <si>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</si>
  <si>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</si>
  <si>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</si>
  <si>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</si>
  <si>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</si>
  <si>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</si>
  <si>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</si>
  <si>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</si>
  <si>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</si>
  <si>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</si>
  <si>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</si>
  <si>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</si>
  <si>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</si>
  <si>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</si>
  <si>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</si>
  <si>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</si>
  <si>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</si>
  <si>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</si>
  <si>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</si>
  <si>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</si>
  <si>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</si>
  <si>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</si>
  <si>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</si>
  <si>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</si>
  <si>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</si>
  <si>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</si>
  <si>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</si>
  <si>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</si>
  <si>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</si>
  <si>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</si>
  <si>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</si>
  <si>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</si>
  <si>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</si>
  <si>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</si>
  <si>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</si>
  <si>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</si>
  <si>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</si>
  <si>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</si>
  <si>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</si>
  <si>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</si>
  <si>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</si>
  <si>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</si>
  <si>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r>
      <rPr>
        <b/>
        <sz val="10"/>
        <rFont val="Calibri"/>
        <charset val="134"/>
        <scheme val="minor"/>
      </rPr>
      <t xml:space="preserve">Нестабилна </t>
    </r>
    <r>
      <rPr>
        <b/>
        <i/>
        <sz val="10"/>
        <rFont val="Calibri"/>
        <charset val="134"/>
      </rPr>
      <t>angina pectoris</t>
    </r>
    <r>
      <rPr>
        <b/>
        <sz val="10"/>
        <rFont val="Calibri"/>
        <charset val="134"/>
      </rPr>
      <t xml:space="preserve"> са врло тешким или тешким KK</t>
    </r>
  </si>
  <si>
    <t>F72B</t>
  </si>
  <si>
    <r>
      <rPr>
        <b/>
        <sz val="10"/>
        <rFont val="Calibri"/>
        <charset val="134"/>
        <scheme val="minor"/>
      </rPr>
      <t xml:space="preserve">Нестабилна </t>
    </r>
    <r>
      <rPr>
        <b/>
        <i/>
        <sz val="10"/>
        <rFont val="Calibri"/>
        <charset val="134"/>
      </rPr>
      <t>angina pectoris</t>
    </r>
    <r>
      <rPr>
        <b/>
        <sz val="10"/>
        <rFont val="Calibri"/>
        <charset val="134"/>
      </rPr>
      <t xml:space="preserve"> без врло тешких или тешких KK</t>
    </r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</si>
  <si>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</si>
  <si>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</si>
  <si>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</si>
  <si>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</si>
  <si>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</si>
  <si>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</si>
  <si>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</si>
  <si>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</si>
  <si>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</si>
  <si>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</si>
  <si>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</si>
  <si>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</si>
  <si>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</si>
  <si>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</si>
  <si>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</si>
  <si>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</si>
  <si>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</si>
  <si>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</si>
  <si>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</si>
  <si>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</si>
  <si>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</si>
  <si>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</si>
  <si>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</si>
  <si>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</si>
  <si>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</si>
  <si>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</si>
  <si>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</si>
  <si>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</si>
  <si>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</si>
  <si>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</si>
  <si>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</si>
  <si>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</si>
  <si>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</si>
  <si>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</si>
  <si>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</si>
  <si>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</si>
  <si>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</si>
  <si>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</si>
  <si>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</si>
  <si>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</si>
  <si>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</si>
  <si>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</si>
  <si>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</si>
  <si>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</si>
  <si>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</si>
  <si>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</si>
  <si>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</si>
  <si>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</si>
  <si>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</si>
  <si>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</si>
  <si>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</si>
  <si>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</si>
  <si>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</si>
  <si>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</si>
  <si>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</si>
  <si>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</si>
  <si>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</si>
  <si>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</si>
  <si>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</si>
  <si>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</si>
  <si>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</si>
  <si>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</si>
  <si>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</si>
  <si>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</si>
  <si>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</si>
  <si>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</si>
  <si>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</si>
  <si>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</si>
  <si>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</si>
  <si>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</si>
  <si>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</si>
  <si>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</si>
  <si>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</si>
  <si>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</si>
  <si>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</si>
  <si>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</si>
  <si>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</si>
  <si>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</si>
  <si>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</si>
  <si>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</si>
  <si>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</si>
  <si>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</si>
  <si>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</si>
  <si>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</si>
  <si>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</si>
  <si>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</si>
  <si>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</si>
  <si>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</si>
  <si>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</si>
  <si>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</si>
  <si>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</si>
  <si>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</si>
  <si>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</si>
  <si>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</si>
  <si>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</si>
  <si>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</si>
  <si>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</si>
  <si>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</si>
  <si>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</si>
  <si>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</si>
  <si>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</si>
  <si>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</si>
  <si>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</si>
  <si>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</si>
  <si>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</si>
  <si>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</si>
  <si>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</si>
  <si>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</si>
  <si>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</si>
  <si>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</si>
  <si>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</si>
  <si>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</si>
  <si>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</si>
  <si>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</si>
  <si>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</si>
  <si>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</si>
  <si>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</si>
  <si>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</si>
  <si>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</si>
  <si>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</si>
  <si>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</si>
  <si>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</si>
  <si>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</si>
  <si>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</si>
  <si>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</si>
  <si>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</si>
  <si>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</si>
  <si>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</si>
  <si>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</si>
  <si>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r>
      <rPr>
        <b/>
        <sz val="10"/>
        <rFont val="Calibri"/>
        <charset val="134"/>
        <scheme val="minor"/>
      </rPr>
      <t xml:space="preserve">Отворена холецистектомија са затвореним испитивањем проходности </t>
    </r>
    <r>
      <rPr>
        <b/>
        <i/>
        <sz val="10"/>
        <rFont val="Calibri"/>
        <charset val="134"/>
      </rPr>
      <t>ductus choledocus-а</t>
    </r>
    <r>
      <rPr>
        <b/>
        <sz val="10"/>
        <rFont val="Calibri"/>
        <charset val="134"/>
      </rPr>
      <t xml:space="preserve"> или са врло тешким КК</t>
    </r>
  </si>
  <si>
    <t>H07B</t>
  </si>
  <si>
    <r>
      <rPr>
        <b/>
        <sz val="10"/>
        <rFont val="Calibri"/>
        <charset val="134"/>
        <scheme val="minor"/>
      </rPr>
      <t xml:space="preserve">Отворена холецистектомија без затворених испитивања проходности </t>
    </r>
    <r>
      <rPr>
        <b/>
        <i/>
        <sz val="10"/>
        <rFont val="Calibri"/>
        <charset val="134"/>
      </rPr>
      <t>ductus choledocus-а</t>
    </r>
    <r>
      <rPr>
        <b/>
        <sz val="10"/>
        <rFont val="Calibri"/>
        <charset val="134"/>
      </rPr>
      <t xml:space="preserve"> или без врло тешких КК</t>
    </r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</si>
  <si>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</si>
  <si>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</si>
  <si>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</si>
  <si>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</si>
  <si>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</si>
  <si>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</si>
  <si>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</si>
  <si>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</si>
  <si>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</si>
  <si>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</si>
  <si>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</si>
  <si>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</si>
  <si>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</si>
  <si>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</si>
  <si>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</si>
  <si>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</si>
  <si>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</si>
  <si>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</si>
  <si>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</si>
  <si>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</si>
  <si>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</si>
  <si>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</si>
  <si>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</si>
  <si>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</si>
  <si>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</si>
  <si>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</si>
  <si>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</si>
  <si>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</si>
  <si>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</si>
  <si>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</si>
  <si>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</si>
  <si>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</si>
  <si>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</si>
  <si>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</si>
  <si>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</si>
  <si>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</si>
  <si>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</si>
  <si>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</si>
  <si>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</si>
  <si>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</si>
  <si>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</si>
  <si>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</si>
  <si>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</si>
  <si>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</si>
  <si>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</si>
  <si>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</si>
  <si>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</si>
  <si>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</si>
  <si>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</si>
  <si>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</si>
  <si>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</si>
  <si>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</si>
  <si>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</si>
  <si>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</si>
  <si>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</si>
  <si>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</si>
  <si>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</si>
  <si>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</si>
  <si>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</si>
  <si>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</si>
  <si>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</si>
  <si>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</si>
  <si>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</si>
  <si>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</si>
  <si>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</si>
  <si>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</si>
  <si>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</si>
  <si>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</si>
  <si>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</si>
  <si>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</si>
  <si>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</si>
  <si>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</si>
  <si>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</si>
  <si>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</si>
  <si>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</si>
  <si>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</si>
  <si>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</si>
  <si>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</si>
  <si>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</si>
  <si>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</si>
  <si>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</si>
  <si>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</si>
  <si>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</si>
  <si>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</si>
  <si>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</si>
  <si>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</si>
  <si>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</si>
  <si>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</si>
  <si>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</si>
  <si>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</si>
  <si>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</si>
  <si>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</si>
  <si>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</si>
  <si>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</si>
  <si>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</si>
  <si>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</si>
  <si>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</si>
  <si>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</si>
  <si>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</si>
  <si>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</si>
  <si>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</si>
  <si>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</si>
  <si>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</si>
  <si>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</si>
  <si>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</si>
  <si>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</si>
  <si>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</si>
  <si>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</si>
  <si>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</si>
  <si>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</si>
  <si>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</si>
  <si>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</si>
  <si>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</si>
  <si>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</si>
  <si>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</si>
  <si>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</si>
  <si>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</si>
  <si>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</si>
  <si>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</si>
  <si>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</si>
  <si>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</si>
  <si>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</si>
  <si>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</si>
  <si>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</si>
  <si>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</si>
  <si>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</si>
  <si>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</si>
  <si>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</si>
  <si>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</si>
  <si>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</si>
  <si>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</si>
  <si>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</si>
  <si>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</si>
  <si>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</si>
  <si>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</si>
  <si>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</si>
  <si>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</si>
  <si>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</si>
  <si>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</si>
  <si>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</si>
  <si>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</si>
  <si>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</si>
  <si>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</si>
  <si>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</si>
  <si>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</si>
  <si>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</si>
  <si>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</si>
  <si>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</si>
  <si>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</si>
  <si>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</si>
  <si>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</si>
  <si>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</si>
  <si>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</si>
  <si>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</si>
  <si>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</si>
  <si>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</si>
  <si>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</si>
  <si>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</si>
  <si>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</si>
  <si>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</si>
  <si>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</si>
  <si>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</si>
  <si>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</si>
  <si>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</si>
  <si>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</si>
  <si>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</si>
  <si>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</si>
  <si>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</si>
  <si>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</si>
  <si>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</si>
  <si>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</si>
  <si>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</si>
  <si>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</si>
  <si>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</si>
  <si>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</si>
  <si>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</si>
  <si>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</si>
  <si>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</si>
  <si>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</si>
  <si>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</si>
  <si>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</si>
  <si>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</si>
  <si>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</si>
  <si>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</si>
  <si>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</si>
  <si>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</si>
  <si>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</si>
  <si>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</si>
  <si>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</si>
  <si>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</si>
  <si>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</si>
  <si>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</si>
  <si>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</si>
  <si>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</si>
  <si>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</si>
  <si>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</si>
  <si>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</si>
  <si>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</si>
  <si>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</si>
  <si>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</si>
  <si>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</si>
  <si>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</si>
  <si>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</si>
  <si>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</si>
  <si>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</si>
  <si>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</si>
  <si>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</si>
  <si>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</si>
  <si>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</si>
  <si>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</si>
  <si>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</si>
  <si>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</si>
  <si>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</si>
  <si>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</si>
  <si>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</si>
  <si>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</si>
  <si>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</si>
  <si>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</si>
  <si>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</si>
  <si>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</si>
  <si>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</si>
  <si>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</si>
  <si>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</si>
  <si>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</si>
  <si>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</si>
  <si>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</si>
  <si>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</si>
  <si>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</si>
  <si>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</si>
  <si>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</si>
  <si>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</si>
  <si>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</si>
  <si>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</si>
  <si>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</si>
  <si>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</si>
  <si>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</si>
  <si>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</si>
  <si>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</si>
  <si>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</si>
  <si>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</si>
  <si>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</si>
  <si>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</si>
  <si>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</si>
  <si>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</si>
  <si>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</si>
  <si>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</si>
  <si>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</si>
  <si>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</si>
  <si>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</si>
  <si>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</si>
  <si>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</si>
  <si>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</si>
  <si>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</si>
  <si>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</si>
  <si>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</si>
  <si>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</si>
  <si>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</si>
  <si>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</si>
  <si>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</si>
  <si>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</si>
  <si>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</si>
  <si>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</si>
  <si>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</si>
  <si>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</si>
  <si>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</si>
  <si>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</si>
  <si>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</si>
  <si>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</si>
  <si>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</si>
  <si>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</si>
  <si>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</si>
  <si>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</si>
  <si>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</si>
  <si>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</si>
  <si>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</si>
  <si>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</si>
  <si>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</si>
  <si>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</si>
  <si>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</si>
  <si>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</si>
  <si>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</si>
  <si>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</si>
  <si>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</si>
  <si>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</si>
  <si>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</si>
  <si>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</si>
  <si>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</si>
  <si>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</si>
  <si>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</si>
  <si>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</si>
  <si>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</si>
  <si>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</si>
  <si>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</si>
  <si>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</si>
  <si>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</si>
  <si>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</si>
  <si>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</si>
  <si>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</si>
  <si>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</si>
  <si>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</si>
  <si>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</si>
  <si>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</si>
  <si>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</si>
  <si>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</si>
  <si>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</si>
  <si>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</si>
  <si>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</si>
  <si>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</si>
  <si>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</si>
  <si>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</si>
  <si>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</si>
  <si>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</si>
  <si>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</si>
  <si>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</si>
  <si>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</si>
  <si>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</si>
  <si>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</si>
  <si>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</si>
  <si>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</si>
  <si>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</si>
  <si>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</si>
  <si>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</si>
  <si>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</si>
  <si>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</si>
  <si>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</si>
  <si>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</si>
  <si>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</si>
  <si>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</si>
  <si>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</si>
  <si>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</si>
  <si>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</si>
  <si>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</si>
  <si>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</si>
  <si>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</si>
  <si>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</si>
  <si>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</si>
  <si>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</si>
  <si>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</si>
  <si>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</si>
  <si>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</si>
  <si>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</si>
  <si>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</si>
  <si>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</si>
  <si>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</si>
  <si>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</si>
  <si>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</si>
  <si>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</si>
  <si>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</si>
  <si>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</si>
  <si>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</si>
  <si>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</si>
  <si>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</si>
  <si>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</si>
  <si>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</si>
  <si>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</si>
  <si>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</si>
  <si>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</si>
  <si>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</si>
  <si>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</si>
  <si>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</si>
  <si>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</si>
  <si>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</si>
  <si>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</si>
  <si>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</si>
  <si>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</si>
  <si>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</si>
  <si>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</si>
  <si>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</si>
  <si>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</si>
  <si>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</si>
  <si>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</si>
  <si>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</si>
  <si>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</si>
  <si>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</si>
  <si>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</si>
  <si>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</si>
  <si>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</si>
  <si>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</si>
  <si>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</si>
  <si>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</si>
  <si>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</si>
  <si>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</si>
  <si>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</si>
  <si>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</si>
  <si>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</si>
  <si>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</si>
  <si>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</si>
  <si>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</si>
  <si>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</si>
  <si>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</si>
  <si>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</si>
  <si>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</si>
  <si>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</si>
  <si>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</si>
  <si>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</si>
  <si>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</si>
  <si>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</si>
  <si>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</si>
  <si>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</si>
  <si>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</si>
  <si>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</si>
  <si>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</si>
  <si>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</si>
  <si>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</si>
  <si>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</si>
  <si>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</si>
  <si>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</si>
  <si>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</si>
  <si>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</si>
  <si>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</si>
  <si>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</si>
  <si>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</si>
  <si>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</si>
  <si>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</si>
  <si>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</si>
  <si>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</si>
  <si>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</si>
  <si>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</si>
  <si>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</si>
  <si>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</si>
  <si>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</si>
  <si>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</si>
  <si>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</si>
  <si>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</si>
  <si>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</si>
  <si>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</si>
  <si>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</si>
  <si>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</si>
  <si>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</si>
  <si>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</si>
  <si>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</si>
  <si>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</si>
  <si>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</si>
  <si>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</si>
  <si>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</si>
  <si>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</si>
  <si>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</si>
  <si>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</si>
  <si>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</si>
  <si>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</si>
  <si>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</si>
  <si>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</si>
  <si>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</si>
  <si>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</si>
  <si>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</si>
  <si>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</si>
  <si>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</si>
  <si>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</si>
  <si>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</si>
  <si>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</si>
  <si>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</si>
  <si>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</si>
  <si>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</si>
  <si>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</si>
  <si>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</si>
  <si>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</si>
  <si>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</si>
  <si>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</si>
  <si>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</si>
  <si>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</si>
  <si>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</si>
  <si>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</si>
  <si>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</si>
  <si>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</si>
  <si>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</si>
  <si>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</si>
  <si>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</si>
  <si>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</si>
  <si>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</si>
  <si>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</si>
  <si>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</si>
  <si>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</si>
  <si>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</si>
  <si>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</si>
  <si>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</si>
  <si>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</si>
  <si>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</si>
  <si>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</si>
  <si>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</si>
  <si>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</si>
  <si>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</si>
  <si>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</si>
  <si>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</si>
  <si>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</si>
  <si>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</si>
  <si>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</si>
  <si>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</si>
  <si>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</si>
  <si>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</si>
  <si>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</si>
  <si>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</si>
  <si>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</si>
  <si>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</si>
  <si>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</si>
  <si>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</si>
  <si>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</si>
  <si>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</si>
  <si>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</si>
  <si>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</si>
  <si>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</si>
  <si>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</si>
  <si>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</si>
  <si>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</si>
  <si>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</si>
  <si>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</si>
  <si>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</si>
  <si>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</si>
  <si>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</si>
  <si>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</si>
  <si>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</si>
  <si>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</si>
  <si>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</si>
  <si>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</si>
  <si>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</si>
  <si>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</si>
  <si>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</si>
  <si>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</si>
  <si>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</si>
  <si>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</si>
  <si>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</si>
  <si>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</si>
  <si>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</si>
  <si>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</si>
  <si>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</si>
  <si>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</si>
  <si>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</si>
  <si>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</si>
  <si>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</si>
  <si>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</si>
  <si>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</si>
  <si>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</si>
  <si>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</si>
  <si>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</si>
  <si>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</si>
  <si>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</si>
  <si>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</si>
  <si>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</si>
  <si>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</si>
  <si>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</si>
  <si>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</si>
  <si>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</si>
  <si>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</si>
  <si>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</si>
  <si>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</si>
  <si>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</si>
  <si>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</si>
  <si>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</si>
  <si>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</si>
  <si>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</si>
  <si>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</si>
  <si>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</si>
  <si>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</si>
  <si>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</si>
  <si>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</si>
  <si>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</si>
  <si>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</si>
  <si>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</si>
  <si>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</si>
  <si>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</si>
  <si>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</si>
  <si>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</si>
  <si>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</si>
  <si>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</si>
  <si>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</si>
  <si>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</si>
  <si>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</si>
  <si>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</si>
  <si>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</si>
  <si>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</si>
  <si>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</si>
  <si>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</si>
  <si>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</si>
  <si>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</si>
  <si>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</si>
  <si>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</si>
  <si>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</si>
  <si>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</si>
  <si>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</si>
  <si>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</si>
  <si>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</si>
  <si>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</si>
  <si>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</si>
  <si>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</si>
  <si>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</si>
  <si>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</si>
  <si>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</si>
  <si>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</si>
  <si>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</si>
  <si>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</si>
  <si>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</si>
  <si>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</si>
  <si>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</si>
  <si>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</si>
  <si>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</si>
  <si>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</si>
  <si>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</si>
  <si>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</si>
  <si>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</si>
  <si>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</si>
  <si>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</si>
  <si>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</si>
  <si>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</si>
  <si>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</si>
  <si>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</si>
  <si>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</si>
  <si>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</si>
  <si>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</si>
  <si>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</si>
  <si>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</si>
  <si>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</si>
  <si>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</si>
  <si>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</si>
  <si>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</si>
  <si>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</si>
  <si>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</si>
  <si>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</si>
  <si>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</si>
  <si>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</si>
  <si>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</si>
  <si>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</si>
  <si>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</si>
  <si>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</si>
  <si>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</si>
  <si>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</si>
  <si>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</si>
  <si>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</si>
  <si>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</si>
  <si>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</si>
  <si>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</si>
  <si>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</si>
  <si>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</si>
  <si>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</si>
  <si>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</si>
  <si>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</si>
  <si>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</si>
  <si>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</si>
  <si>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</si>
  <si>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</si>
  <si>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</si>
  <si>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</si>
  <si>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</si>
  <si>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</si>
  <si>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</si>
  <si>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</si>
  <si>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</si>
  <si>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</si>
  <si>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</si>
  <si>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</si>
  <si>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</si>
  <si>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</si>
  <si>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</si>
  <si>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</si>
  <si>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</si>
  <si>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</si>
  <si>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</si>
  <si>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</si>
  <si>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</si>
  <si>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</si>
  <si>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</si>
  <si>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</si>
  <si>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</si>
  <si>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</si>
  <si>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</si>
  <si>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</si>
  <si>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</si>
  <si>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</si>
  <si>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</si>
  <si>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</si>
  <si>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</si>
  <si>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</si>
  <si>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</si>
  <si>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</si>
  <si>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</si>
  <si>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</si>
  <si>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</si>
  <si>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</si>
  <si>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</si>
  <si>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</si>
  <si>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</si>
  <si>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</si>
  <si>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</si>
  <si>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</si>
  <si>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</si>
  <si>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</si>
  <si>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</si>
  <si>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</si>
  <si>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</si>
  <si>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</si>
  <si>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</si>
  <si>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</si>
  <si>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</si>
  <si>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</si>
  <si>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</si>
  <si>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</si>
  <si>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</si>
  <si>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</si>
  <si>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</si>
  <si>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</si>
  <si>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</si>
  <si>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</si>
  <si>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</si>
  <si>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</si>
  <si>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</si>
  <si>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</si>
  <si>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</si>
  <si>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</si>
  <si>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</si>
  <si>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</si>
  <si>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</si>
  <si>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</si>
  <si>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</si>
  <si>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</si>
  <si>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</si>
  <si>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</si>
  <si>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</si>
  <si>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</si>
  <si>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</si>
  <si>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</si>
  <si>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</si>
  <si>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</si>
  <si>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</si>
  <si>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</si>
  <si>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</si>
  <si>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</si>
  <si>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</si>
  <si>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</si>
  <si>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</si>
  <si>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</si>
  <si>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</si>
  <si>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</si>
  <si>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</si>
  <si>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</si>
  <si>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</si>
  <si>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</si>
  <si>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</si>
  <si>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</si>
  <si>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</si>
  <si>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</si>
  <si>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</si>
  <si>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</si>
  <si>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</si>
  <si>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</si>
  <si>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</si>
  <si>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</si>
  <si>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</si>
  <si>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</si>
  <si>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</si>
  <si>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</si>
  <si>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</si>
  <si>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</si>
  <si>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</si>
  <si>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</si>
  <si>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</si>
  <si>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</si>
  <si>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</si>
  <si>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</si>
  <si>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</si>
  <si>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</si>
  <si>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</si>
  <si>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</si>
  <si>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</si>
  <si>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</si>
  <si>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</si>
  <si>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</si>
  <si>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</si>
  <si>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</si>
  <si>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</si>
  <si>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</si>
  <si>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</si>
  <si>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</si>
  <si>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</si>
  <si>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</si>
  <si>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</si>
  <si>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</si>
  <si>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</si>
  <si>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</si>
  <si>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</si>
  <si>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</si>
  <si>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</si>
  <si>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</si>
  <si>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</si>
  <si>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</si>
  <si>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</si>
  <si>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</si>
  <si>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</si>
  <si>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</si>
  <si>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</si>
  <si>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</si>
  <si>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</si>
  <si>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</si>
  <si>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</si>
  <si>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</si>
  <si>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</si>
  <si>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</si>
  <si>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</si>
  <si>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</si>
  <si>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</si>
  <si>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</si>
  <si>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</si>
  <si>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Табела 11.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</si>
  <si>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</si>
  <si>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</si>
  <si>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</si>
  <si>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</si>
  <si>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</si>
  <si>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Количина</t>
  </si>
  <si>
    <t>Цена по паковању</t>
  </si>
  <si>
    <t xml:space="preserve">Укупна вредност </t>
  </si>
  <si>
    <t xml:space="preserve">Цитостатици 
са Листе лекова </t>
  </si>
  <si>
    <t>Лекови са посебним режимом издавања (Лекови са Ц листе)</t>
  </si>
  <si>
    <t xml:space="preserve">Лекови за хемофилију  </t>
  </si>
  <si>
    <t>Лекови ван Листе лекова</t>
  </si>
  <si>
    <t>ЛЕКОВИ У ЗУ</t>
  </si>
  <si>
    <t>A</t>
  </si>
  <si>
    <t>ЛЕКОВИ  ЗА ЛЕЧЕЊЕ БОЛЕСТИ  ДИГЕСТИВНОГ СИСТЕМА И  МЕТАБОЛИЗМА</t>
  </si>
  <si>
    <t>B</t>
  </si>
  <si>
    <t>ЛЕКОВИ ЗА ЛЕЧЕЊЕ БОЛЕСТИ КРВИ И КРВОТВОРНИХ ОРГАНА</t>
  </si>
  <si>
    <t>C</t>
  </si>
  <si>
    <t>ЛЕКОВИ КОЈИ ДЕЛУЈУ НА КАРДИОВАСКУЛАРНИ СИСТЕМ</t>
  </si>
  <si>
    <t>D</t>
  </si>
  <si>
    <t>ЛЕКОВИ ЗА ЛЕЧЕЊЕ БОЛЕСТИ КОЖЕ И ПОТКОЖНОГ ТКИВА (ДЕРМАТИЦИ)</t>
  </si>
  <si>
    <t>G</t>
  </si>
  <si>
    <t>ЛЕКОВИ ЗА ЛЕЧЕЊЕ ГЕНИТОУРИНАРНОГ СИСТЕМА И ПОЛНИ ХОРМОНИ</t>
  </si>
  <si>
    <t>H</t>
  </si>
  <si>
    <t>ХОРМОНИ ЗА СИСТЕМСКУ ПРИМЕНУ, ИСКЉУЧУЈУЋИ ПОЛНЕ ХОРМОНЕ И ИНСУЛИН</t>
  </si>
  <si>
    <t>J</t>
  </si>
  <si>
    <t>АНТИИНФЕКТИВНИ ЛЕКОВИ ЗА СИСТЕМСКУ ПРИМЕНУ</t>
  </si>
  <si>
    <t>L</t>
  </si>
  <si>
    <t>АНТИНЕОПЛАСТИЦИ И ИМУНОМОДУЛАТОРИ</t>
  </si>
  <si>
    <t>M</t>
  </si>
  <si>
    <t>ЛЕКОВИ ЗА БОЛЕСТИ МИШИЋНО-КОСТНОГ СИСТЕМА</t>
  </si>
  <si>
    <t>N</t>
  </si>
  <si>
    <t>ЛЕКОВИ КОЈИ ДЕЛУЈУ НА НЕРВНИ СИСТЕМ</t>
  </si>
  <si>
    <t>P</t>
  </si>
  <si>
    <t>АНТИПАРАЗИТНИ ПРОИЗВОДИ, ИНСЕКТИЦИДИ И СРЕДСТВА ЗА ЗАШТИТУ ОД ИНСЕКАТА</t>
  </si>
  <si>
    <t>R</t>
  </si>
  <si>
    <t>ЛЕКОВИ ЗА ЛЕЧЕЊЕ БОЛЕСТИ РЕСПИРАТОРНОГ СИСТЕМА</t>
  </si>
  <si>
    <t>S</t>
  </si>
  <si>
    <t>ЛЕКОВИ КОЈИ ДЕЛУЈУ НА ОКО И УХО</t>
  </si>
  <si>
    <t>V</t>
  </si>
  <si>
    <t>ОСТАЛО</t>
  </si>
  <si>
    <t>Табела 12.</t>
  </si>
  <si>
    <t>Р.бр.</t>
  </si>
  <si>
    <t>ГРУПА САНИТЕТСКОГ МАТЕРИЈАЛА</t>
  </si>
  <si>
    <t>Санитетски медицински потрошни материјал који се набавњају у поступку ЦЈН</t>
  </si>
  <si>
    <t>Санитетски медицински потрошни материјал - самостална набавка установе</t>
  </si>
  <si>
    <t>Табела 13.</t>
  </si>
  <si>
    <t>Извршење јануар - септембар  2025.</t>
  </si>
  <si>
    <t>Реагенси који се набављају у поступку ЦЈН</t>
  </si>
  <si>
    <t>Реагенси - самостална набавка установе</t>
  </si>
  <si>
    <t>Број исписаних болесника јануар - септембар 2025.</t>
  </si>
  <si>
    <t>Медицински гасови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</si>
</sst>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)@"/>
    <numFmt numFmtId="165" formatCode="0;0;;@"/>
    <numFmt numFmtId="166" formatCode="0.0"/>
    <numFmt numFmtId="167" formatCode="0&quot;.&quot;"/>
  </numFmts>
  <fonts count="57">
    <font>
      <sz val="10"/>
      <name val="HelveticaPlain"/>
      <charset val="134"/>
    </font>
    <font>
      <sz val="12"/>
      <name val="Times New Roman"/>
      <charset val="134"/>
    </font>
    <font>
      <sz val="8"/>
      <name val="Times New Roman"/>
      <charset val="134"/>
    </font>
    <font>
      <b/>
      <sz val="9"/>
      <color indexed="57"/>
      <name val="Cambria"/>
      <charset val="134"/>
    </font>
    <font>
      <sz val="9"/>
      <name val="Cambria"/>
      <charset val="134"/>
    </font>
    <font>
      <b/>
      <sz val="11"/>
      <name val="Cambria"/>
      <charset val="134"/>
    </font>
    <font>
      <sz val="10"/>
      <name val="Arial"/>
      <charset val="134"/>
    </font>
    <font>
      <sz val="12"/>
      <name val="Arial"/>
      <charset val="134"/>
    </font>
    <font>
      <sz val="8"/>
      <name val="Arial"/>
      <charset val="134"/>
    </font>
    <font>
      <sz val="10"/>
      <name val="Times New Roman"/>
      <charset val="134"/>
    </font>
    <font>
      <sz val="11"/>
      <name val="Arial"/>
      <charset val="134"/>
    </font>
    <font>
      <sz val="11"/>
      <color indexed="8"/>
      <name val="Calibri"/>
      <charset val="134"/>
    </font>
    <font>
      <b/>
      <sz val="9"/>
      <color theme="4" tint="-0.499984740745262"/>
      <name val="Cambria"/>
      <charset val="134"/>
      <scheme val="major"/>
    </font>
    <font>
      <sz val="9"/>
      <name val="Cambria"/>
      <charset val="134"/>
      <scheme val="major"/>
    </font>
    <font>
      <b/>
      <sz val="10"/>
      <name val="Arial"/>
      <charset val="134"/>
    </font>
    <font>
      <b/>
      <sz val="11"/>
      <name val="Cambria"/>
      <charset val="134"/>
      <scheme val="major"/>
    </font>
    <font>
      <b/>
      <sz val="12"/>
      <name val="Arial"/>
      <charset val="134"/>
    </font>
    <font>
      <b/>
      <sz val="14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10"/>
      <name val="Calibri"/>
      <charset val="238"/>
      <scheme val="minor"/>
    </font>
    <font>
      <b/>
      <sz val="18"/>
      <name val="Calibri"/>
      <charset val="134"/>
      <scheme val="minor"/>
    </font>
    <font>
      <b/>
      <sz val="9"/>
      <color indexed="57"/>
      <name val="Arial"/>
      <charset val="134"/>
    </font>
    <font>
      <sz val="8"/>
      <name val="Cambria"/>
      <charset val="134"/>
    </font>
    <font>
      <sz val="10"/>
      <color rgb="FFFF0000"/>
      <name val="HelveticaPlain"/>
      <charset val="134"/>
    </font>
    <font>
      <sz val="7"/>
      <name val="Cambria"/>
      <charset val="134"/>
    </font>
    <font>
      <b/>
      <sz val="10"/>
      <color indexed="57"/>
      <name val="Cambria"/>
      <charset val="134"/>
    </font>
    <font>
      <b/>
      <sz val="11"/>
      <color indexed="57"/>
      <name val="Cambria"/>
      <charset val="134"/>
    </font>
    <font>
      <sz val="6"/>
      <name val="Arial"/>
      <charset val="134"/>
    </font>
    <font>
      <sz val="10"/>
      <color indexed="8"/>
      <name val="Arial"/>
      <charset val="134"/>
    </font>
    <font>
      <sz val="7"/>
      <name val="Arial"/>
      <charset val="134"/>
    </font>
    <font>
      <b/>
      <sz val="10"/>
      <name val="Times New Roman"/>
      <charset val="134"/>
    </font>
    <font>
      <sz val="9"/>
      <name val="Arial"/>
      <charset val="134"/>
    </font>
    <font>
      <i/>
      <sz val="9"/>
      <name val="Arial"/>
      <charset val="134"/>
    </font>
    <font>
      <b/>
      <sz val="11"/>
      <color theme="1"/>
      <name val="Calibri"/>
      <charset val="238"/>
      <scheme val="minor"/>
    </font>
    <font>
      <u/>
      <sz val="10"/>
      <color indexed="12"/>
      <name val="HelveticaPlain"/>
      <charset val="134"/>
    </font>
    <font>
      <sz val="10"/>
      <name val="Cambria"/>
      <charset val="134"/>
    </font>
    <font>
      <b/>
      <sz val="10"/>
      <name val="HelveticaPlain"/>
      <charset val="238"/>
    </font>
    <font>
      <sz val="12"/>
      <name val="Times New Roman"/>
      <charset val="238"/>
    </font>
    <font>
      <b/>
      <sz val="9"/>
      <name val="Arial"/>
      <charset val="134"/>
    </font>
    <font>
      <b/>
      <sz val="12"/>
      <name val="Times New Roman"/>
      <charset val="238"/>
    </font>
    <font>
      <b/>
      <sz val="11"/>
      <name val="Times New Roman"/>
      <charset val="134"/>
    </font>
    <font>
      <sz val="10"/>
      <name val="Times New Roman"/>
      <charset val="238"/>
    </font>
    <font>
      <sz val="6"/>
      <name val="Cambria"/>
      <charset val="134"/>
    </font>
    <font>
      <b/>
      <sz val="12"/>
      <name val="Times New Roman"/>
      <charset val="134"/>
    </font>
    <font>
      <b/>
      <sz val="14"/>
      <name val="Times New Roman"/>
      <charset val="134"/>
    </font>
    <font>
      <b/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b/>
      <sz val="11"/>
      <color indexed="12"/>
      <name val="Arial"/>
      <charset val="134"/>
    </font>
    <font>
      <sz val="11"/>
      <color theme="1"/>
      <name val="Calibri"/>
      <charset val="238"/>
      <scheme val="minor"/>
    </font>
    <font>
      <b/>
      <sz val="8"/>
      <color theme="1" tint="0.1498458815271462"/>
      <name val="Calibri"/>
      <charset val="134"/>
      <scheme val="minor"/>
    </font>
    <font>
      <sz val="8"/>
      <name val="Calibri"/>
      <charset val="134"/>
      <scheme val="minor"/>
    </font>
    <font>
      <b/>
      <i/>
      <sz val="10"/>
      <name val="Calibri"/>
      <charset val="134"/>
    </font>
    <font>
      <i/>
      <sz val="10"/>
      <name val="Calibri"/>
      <charset val="134"/>
    </font>
    <font>
      <b/>
      <sz val="10"/>
      <name val="Calibri"/>
      <charset val="134"/>
    </font>
    <font>
      <sz val="10"/>
      <name val="Arial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lightUp"/>
    </fill>
    <fill>
      <patternFill patternType="lightUp">
        <bgColor rgb="FFFFFF00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4">
    <border>
      <left/>
      <right/>
      <top/>
      <bottom/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4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44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double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 style="thin">
        <color theme="0"/>
      </right>
      <top style="double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double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double">
        <color theme="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5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23" applyNumberFormat="0" applyFill="0" applyAlignment="0" applyProtection="0"/>
    <xf numFmtId="0" fontId="48" fillId="0" borderId="0">
      <alignment horizontal="left" vertical="center" indent="1"/>
    </xf>
    <xf numFmtId="0" fontId="6" fillId="0" borderId="0"/>
    <xf numFmtId="0" fontId="29" fillId="0" borderId="0"/>
    <xf numFmtId="0" fontId="47" fillId="0" borderId="0"/>
    <xf numFmtId="0" fontId="6" fillId="0" borderId="0"/>
    <xf numFmtId="0" fontId="49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50" fillId="8" borderId="33">
      <alignment vertical="center"/>
    </xf>
    <xf numFmtId="0" fontId="51" fillId="0" borderId="33">
      <alignment horizontal="left" vertical="center" wrapText="1"/>
      <protection locked="0"/>
    </xf>
  </cellStyleXfs>
  <cellXfs count="396">
    <xf numFmtId="0" fontId="0" fillId="0" borderId="0" xfId="0"/>
    <xf numFmtId="0" fontId="1" fillId="0" borderId="0" xfId="0" applyFont="1"/>
    <xf numFmtId="0" fontId="2" fillId="0" borderId="0" xfId="0" applyFont="1"/>
    <xf numFmtId="164" fontId="3" fillId="2" borderId="1" xfId="13" applyNumberFormat="1" applyFont="1" applyFill="1" applyBorder="1" applyProtection="1">
      <alignment vertical="center"/>
    </xf>
    <xf numFmtId="164" fontId="3" fillId="2" borderId="2" xfId="13" applyNumberFormat="1" applyFont="1" applyFill="1" applyBorder="1" applyAlignment="1" applyProtection="1">
      <alignment horizontal="right" vertical="center"/>
    </xf>
    <xf numFmtId="165" fontId="4" fillId="0" borderId="1" xfId="14" applyNumberFormat="1" applyFont="1" applyBorder="1" applyAlignment="1" applyProtection="1">
      <alignment horizontal="left" vertical="center" indent="1"/>
    </xf>
    <xf numFmtId="165" fontId="4" fillId="0" borderId="3" xfId="14" applyNumberFormat="1" applyFont="1" applyBorder="1" applyAlignment="1" applyProtection="1">
      <alignment horizontal="left" vertical="center" indent="1"/>
    </xf>
    <xf numFmtId="165" fontId="4" fillId="0" borderId="2" xfId="14" applyNumberFormat="1" applyFont="1" applyBorder="1" applyAlignment="1" applyProtection="1">
      <alignment horizontal="left" vertical="center" indent="1"/>
    </xf>
    <xf numFmtId="165" fontId="5" fillId="0" borderId="1" xfId="14" applyNumberFormat="1" applyFont="1" applyBorder="1" applyAlignment="1" applyProtection="1">
      <alignment horizontal="left" vertical="center"/>
    </xf>
    <xf numFmtId="165" fontId="5" fillId="0" borderId="3" xfId="14" applyNumberFormat="1" applyFont="1" applyBorder="1" applyAlignment="1" applyProtection="1">
      <alignment horizontal="left" vertical="center"/>
    </xf>
    <xf numFmtId="165" fontId="5" fillId="0" borderId="2" xfId="14" applyNumberFormat="1" applyFont="1" applyBorder="1" applyAlignment="1" applyProtection="1">
      <alignment horizontal="left" vertical="center"/>
    </xf>
    <xf numFmtId="0" fontId="6" fillId="0" borderId="0" xfId="4" applyFont="1" applyAlignment="1" applyProtection="1">
      <alignment horizontal="left"/>
    </xf>
    <xf numFmtId="0" fontId="7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1" fillId="0" borderId="0" xfId="0" applyFont="1" applyBorder="1" applyAlignment="1">
      <alignment horizontal="right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/>
    <xf numFmtId="0" fontId="8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wrapText="1"/>
    </xf>
    <xf numFmtId="0" fontId="8" fillId="0" borderId="4" xfId="0" applyFont="1" applyFill="1" applyBorder="1"/>
    <xf numFmtId="0" fontId="9" fillId="0" borderId="0" xfId="0" applyFont="1"/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4" xfId="0" applyFont="1" applyFill="1" applyBorder="1" applyAlignment="1">
      <alignment vertical="center"/>
    </xf>
    <xf numFmtId="0" fontId="6" fillId="0" borderId="4" xfId="0" applyFont="1" applyBorder="1" applyAlignment="1"/>
    <xf numFmtId="0" fontId="6" fillId="0" borderId="9" xfId="0" applyFont="1" applyBorder="1"/>
    <xf numFmtId="0" fontId="6" fillId="5" borderId="4" xfId="0" applyFont="1" applyFill="1" applyBorder="1"/>
    <xf numFmtId="0" fontId="6" fillId="5" borderId="4" xfId="0" applyFont="1" applyFill="1" applyBorder="1" applyAlignment="1"/>
    <xf numFmtId="0" fontId="6" fillId="5" borderId="7" xfId="0" applyFont="1" applyFill="1" applyBorder="1" applyAlignment="1">
      <alignment vertical="center"/>
    </xf>
    <xf numFmtId="0" fontId="6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8" fillId="6" borderId="4" xfId="0" applyFont="1" applyFill="1" applyBorder="1"/>
    <xf numFmtId="0" fontId="8" fillId="6" borderId="6" xfId="0" applyFont="1" applyFill="1" applyBorder="1"/>
    <xf numFmtId="0" fontId="10" fillId="0" borderId="7" xfId="0" applyFont="1" applyFill="1" applyBorder="1" applyAlignment="1">
      <alignment horizontal="center" vertical="center"/>
    </xf>
    <xf numFmtId="0" fontId="9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9" fillId="0" borderId="0" xfId="0" applyFont="1" applyFill="1" applyAlignment="1">
      <alignment wrapText="1"/>
    </xf>
    <xf numFmtId="0" fontId="9" fillId="0" borderId="0" xfId="0" applyFont="1" applyFill="1"/>
    <xf numFmtId="0" fontId="6" fillId="6" borderId="10" xfId="0" applyFont="1" applyFill="1" applyBorder="1" applyAlignment="1">
      <alignment vertical="center"/>
    </xf>
    <xf numFmtId="0" fontId="6" fillId="6" borderId="6" xfId="0" applyFont="1" applyFill="1" applyBorder="1" applyAlignment="1">
      <alignment vertical="center"/>
    </xf>
    <xf numFmtId="0" fontId="6" fillId="7" borderId="10" xfId="0" applyFont="1" applyFill="1" applyBorder="1" applyAlignment="1">
      <alignment vertical="center"/>
    </xf>
    <xf numFmtId="0" fontId="6" fillId="7" borderId="6" xfId="0" applyFont="1" applyFill="1" applyBorder="1" applyAlignment="1">
      <alignment vertical="center"/>
    </xf>
    <xf numFmtId="0" fontId="6" fillId="6" borderId="4" xfId="0" applyFont="1" applyFill="1" applyBorder="1"/>
    <xf numFmtId="0" fontId="6" fillId="6" borderId="4" xfId="0" applyFont="1" applyFill="1" applyBorder="1" applyAlignment="1">
      <alignment horizontal="center" vertical="center" wrapText="1"/>
    </xf>
    <xf numFmtId="0" fontId="8" fillId="6" borderId="10" xfId="0" applyFont="1" applyFill="1" applyBorder="1"/>
    <xf numFmtId="0" fontId="6" fillId="0" borderId="7" xfId="0" applyFont="1" applyBorder="1"/>
    <xf numFmtId="0" fontId="11" fillId="0" borderId="0" xfId="6" applyFont="1"/>
    <xf numFmtId="164" fontId="12" fillId="8" borderId="11" xfId="13" applyNumberFormat="1" applyFont="1" applyFill="1" applyBorder="1" applyProtection="1">
      <alignment vertical="center"/>
    </xf>
    <xf numFmtId="164" fontId="12" fillId="8" borderId="12" xfId="13" applyNumberFormat="1" applyFont="1" applyFill="1" applyBorder="1" applyAlignment="1" applyProtection="1">
      <alignment horizontal="right" vertical="center"/>
    </xf>
    <xf numFmtId="165" fontId="13" fillId="0" borderId="11" xfId="14" applyNumberFormat="1" applyFont="1" applyBorder="1" applyAlignment="1" applyProtection="1">
      <alignment horizontal="left" vertical="center" indent="1"/>
    </xf>
    <xf numFmtId="165" fontId="13" fillId="0" borderId="13" xfId="14" applyNumberFormat="1" applyFont="1" applyBorder="1" applyAlignment="1" applyProtection="1">
      <alignment horizontal="left" vertical="center" indent="1"/>
    </xf>
    <xf numFmtId="165" fontId="13" fillId="0" borderId="12" xfId="14" applyNumberFormat="1" applyFont="1" applyBorder="1" applyAlignment="1" applyProtection="1">
      <alignment horizontal="left" vertical="center" indent="1"/>
    </xf>
    <xf numFmtId="0" fontId="14" fillId="0" borderId="0" xfId="0" applyFont="1" applyFill="1" applyAlignment="1">
      <alignment vertical="center"/>
    </xf>
    <xf numFmtId="165" fontId="13" fillId="0" borderId="11" xfId="14" applyNumberFormat="1" applyFont="1" applyFill="1" applyBorder="1" applyAlignment="1" applyProtection="1">
      <alignment horizontal="left" vertical="center" indent="1"/>
    </xf>
    <xf numFmtId="165" fontId="15" fillId="0" borderId="11" xfId="14" applyNumberFormat="1" applyFont="1" applyBorder="1" applyAlignment="1" applyProtection="1">
      <alignment horizontal="left" vertical="center"/>
    </xf>
    <xf numFmtId="165" fontId="15" fillId="0" borderId="13" xfId="14" applyNumberFormat="1" applyFont="1" applyBorder="1" applyAlignment="1" applyProtection="1">
      <alignment horizontal="left" vertical="center"/>
    </xf>
    <xf numFmtId="165" fontId="15" fillId="0" borderId="12" xfId="14" applyNumberFormat="1" applyFont="1" applyBorder="1" applyAlignment="1" applyProtection="1">
      <alignment horizontal="left" vertical="center"/>
    </xf>
    <xf numFmtId="0" fontId="16" fillId="0" borderId="0" xfId="0" applyFont="1" applyFill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/>
    <xf numFmtId="0" fontId="17" fillId="9" borderId="4" xfId="4" applyFont="1" applyFill="1" applyBorder="1" applyAlignment="1">
      <alignment horizontal="left" vertical="center" wrapText="1"/>
    </xf>
    <xf numFmtId="0" fontId="0" fillId="9" borderId="4" xfId="0" applyFill="1" applyBorder="1"/>
    <xf numFmtId="0" fontId="17" fillId="9" borderId="4" xfId="4" applyFont="1" applyFill="1" applyBorder="1" applyAlignment="1">
      <alignment horizontal="center" vertical="center" wrapText="1"/>
    </xf>
    <xf numFmtId="0" fontId="18" fillId="0" borderId="4" xfId="4" applyNumberFormat="1" applyFont="1" applyFill="1" applyBorder="1" applyAlignment="1" applyProtection="1">
      <alignment vertical="center" wrapText="1"/>
    </xf>
    <xf numFmtId="0" fontId="19" fillId="0" borderId="4" xfId="4" applyFont="1" applyBorder="1" applyAlignment="1">
      <alignment horizontal="left" vertical="center" wrapText="1"/>
    </xf>
    <xf numFmtId="0" fontId="0" fillId="0" borderId="4" xfId="0" applyBorder="1"/>
    <xf numFmtId="0" fontId="19" fillId="0" borderId="4" xfId="4" applyFont="1" applyFill="1" applyBorder="1" applyAlignment="1">
      <alignment horizontal="left" vertical="center" wrapText="1"/>
    </xf>
    <xf numFmtId="0" fontId="17" fillId="9" borderId="4" xfId="4" applyFont="1" applyFill="1" applyBorder="1" applyAlignment="1">
      <alignment wrapText="1"/>
    </xf>
    <xf numFmtId="49" fontId="19" fillId="0" borderId="4" xfId="4" applyNumberFormat="1" applyFont="1" applyBorder="1" applyAlignment="1">
      <alignment horizontal="left" vertical="center" wrapText="1"/>
    </xf>
    <xf numFmtId="0" fontId="18" fillId="3" borderId="4" xfId="4" applyNumberFormat="1" applyFont="1" applyFill="1" applyBorder="1" applyAlignment="1" applyProtection="1">
      <alignment vertical="center" wrapText="1"/>
    </xf>
    <xf numFmtId="0" fontId="17" fillId="9" borderId="4" xfId="4" applyFont="1" applyFill="1" applyBorder="1" applyAlignment="1">
      <alignment vertical="center" wrapText="1"/>
    </xf>
    <xf numFmtId="49" fontId="19" fillId="3" borderId="4" xfId="4" applyNumberFormat="1" applyFont="1" applyFill="1" applyBorder="1" applyAlignment="1">
      <alignment horizontal="left" vertical="center" wrapText="1"/>
    </xf>
    <xf numFmtId="49" fontId="19" fillId="0" borderId="4" xfId="4" applyNumberFormat="1" applyFont="1" applyFill="1" applyBorder="1" applyAlignment="1">
      <alignment horizontal="left" vertical="center" wrapText="1"/>
    </xf>
    <xf numFmtId="0" fontId="20" fillId="0" borderId="4" xfId="4" applyNumberFormat="1" applyFont="1" applyFill="1" applyBorder="1" applyAlignment="1" applyProtection="1">
      <alignment vertical="center" wrapText="1"/>
    </xf>
    <xf numFmtId="0" fontId="19" fillId="3" borderId="4" xfId="4" applyFont="1" applyFill="1" applyBorder="1" applyAlignment="1">
      <alignment horizontal="left" vertical="center" wrapText="1"/>
    </xf>
    <xf numFmtId="0" fontId="18" fillId="10" borderId="4" xfId="4" applyNumberFormat="1" applyFont="1" applyFill="1" applyBorder="1" applyAlignment="1" applyProtection="1">
      <alignment vertical="center" wrapText="1"/>
    </xf>
    <xf numFmtId="0" fontId="19" fillId="10" borderId="4" xfId="4" applyFont="1" applyFill="1" applyBorder="1" applyAlignment="1">
      <alignment horizontal="left" vertical="center" wrapText="1"/>
    </xf>
    <xf numFmtId="0" fontId="21" fillId="9" borderId="4" xfId="4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wrapText="1"/>
    </xf>
    <xf numFmtId="0" fontId="21" fillId="9" borderId="4" xfId="0" applyFont="1" applyFill="1" applyBorder="1" applyAlignment="1">
      <alignment wrapText="1"/>
    </xf>
    <xf numFmtId="0" fontId="19" fillId="0" borderId="4" xfId="4" applyFont="1" applyBorder="1" applyAlignment="1">
      <alignment horizontal="left" wrapText="1"/>
    </xf>
    <xf numFmtId="0" fontId="18" fillId="0" borderId="4" xfId="4" applyNumberFormat="1" applyFont="1" applyFill="1" applyBorder="1" applyAlignment="1" applyProtection="1">
      <alignment wrapText="1"/>
    </xf>
    <xf numFmtId="0" fontId="21" fillId="9" borderId="4" xfId="0" applyFont="1" applyFill="1" applyBorder="1" applyAlignment="1">
      <alignment horizontal="center" wrapText="1"/>
    </xf>
    <xf numFmtId="0" fontId="6" fillId="0" borderId="0" xfId="0" applyFont="1"/>
    <xf numFmtId="164" fontId="22" fillId="2" borderId="2" xfId="13" applyNumberFormat="1" applyFont="1" applyFill="1" applyBorder="1" applyAlignment="1" applyProtection="1">
      <alignment horizontal="right" vertical="center"/>
    </xf>
    <xf numFmtId="0" fontId="23" fillId="0" borderId="1" xfId="14" applyNumberFormat="1" applyFont="1" applyBorder="1" applyAlignment="1" applyProtection="1">
      <alignment horizontal="left" vertical="center" indent="1"/>
    </xf>
    <xf numFmtId="0" fontId="4" fillId="0" borderId="1" xfId="14" applyNumberFormat="1" applyFont="1" applyBorder="1" applyAlignment="1" applyProtection="1">
      <alignment horizontal="left" vertical="center" indent="1"/>
    </xf>
    <xf numFmtId="165" fontId="4" fillId="0" borderId="0" xfId="14" applyNumberFormat="1" applyFont="1" applyBorder="1" applyAlignment="1" applyProtection="1">
      <alignment horizontal="left" vertical="center" indent="1"/>
    </xf>
    <xf numFmtId="0" fontId="24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NumberFormat="1"/>
    <xf numFmtId="0" fontId="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25" fillId="0" borderId="1" xfId="14" applyNumberFormat="1" applyFont="1" applyBorder="1" applyAlignment="1" applyProtection="1">
      <alignment horizontal="left" vertical="center" indent="1"/>
    </xf>
    <xf numFmtId="49" fontId="3" fillId="0" borderId="0" xfId="13" applyNumberFormat="1" applyFont="1" applyFill="1" applyBorder="1" applyProtection="1">
      <alignment vertical="center"/>
    </xf>
    <xf numFmtId="164" fontId="3" fillId="0" borderId="0" xfId="13" applyNumberFormat="1" applyFont="1" applyFill="1" applyBorder="1" applyAlignment="1" applyProtection="1">
      <alignment horizontal="right" vertical="center"/>
    </xf>
    <xf numFmtId="165" fontId="4" fillId="0" borderId="0" xfId="14" applyNumberFormat="1" applyFont="1" applyFill="1" applyBorder="1" applyAlignment="1" applyProtection="1">
      <alignment horizontal="left" vertical="center" indent="1"/>
    </xf>
    <xf numFmtId="164" fontId="26" fillId="2" borderId="4" xfId="13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64" fontId="3" fillId="0" borderId="0" xfId="13" applyNumberFormat="1" applyFont="1" applyFill="1" applyBorder="1" applyAlignment="1" applyProtection="1"/>
    <xf numFmtId="49" fontId="6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27" fillId="2" borderId="0" xfId="13" applyNumberFormat="1" applyFont="1" applyFill="1" applyBorder="1" applyAlignment="1" applyProtection="1"/>
    <xf numFmtId="49" fontId="27" fillId="2" borderId="0" xfId="13" applyNumberFormat="1" applyFont="1" applyFill="1" applyBorder="1" applyAlignment="1" applyProtection="1"/>
    <xf numFmtId="49" fontId="1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14" fillId="0" borderId="0" xfId="0" applyFont="1" applyBorder="1"/>
    <xf numFmtId="49" fontId="10" fillId="0" borderId="0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49" fontId="6" fillId="4" borderId="4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left" vertical="center"/>
    </xf>
    <xf numFmtId="0" fontId="29" fillId="4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4" fillId="4" borderId="0" xfId="0" applyNumberFormat="1" applyFont="1" applyFill="1" applyBorder="1" applyAlignment="1">
      <alignment vertical="center"/>
    </xf>
    <xf numFmtId="0" fontId="6" fillId="0" borderId="4" xfId="0" applyNumberFormat="1" applyFont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vertical="center"/>
    </xf>
    <xf numFmtId="16" fontId="14" fillId="4" borderId="4" xfId="0" applyNumberFormat="1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/>
    <xf numFmtId="1" fontId="6" fillId="3" borderId="4" xfId="0" applyNumberFormat="1" applyFont="1" applyFill="1" applyBorder="1" applyAlignment="1">
      <alignment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left" vertical="center"/>
    </xf>
    <xf numFmtId="1" fontId="29" fillId="0" borderId="4" xfId="0" applyNumberFormat="1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 wrapText="1"/>
    </xf>
    <xf numFmtId="49" fontId="6" fillId="3" borderId="4" xfId="0" applyNumberFormat="1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16" fontId="6" fillId="4" borderId="4" xfId="0" applyNumberFormat="1" applyFont="1" applyFill="1" applyBorder="1" applyAlignment="1">
      <alignment vertical="center" wrapText="1"/>
    </xf>
    <xf numFmtId="16" fontId="6" fillId="3" borderId="4" xfId="0" applyNumberFormat="1" applyFont="1" applyFill="1" applyBorder="1" applyAlignment="1">
      <alignment horizontal="left" vertical="center" wrapText="1"/>
    </xf>
    <xf numFmtId="16" fontId="6" fillId="4" borderId="4" xfId="0" applyNumberFormat="1" applyFont="1" applyFill="1" applyBorder="1" applyAlignment="1">
      <alignment horizontal="left" vertical="center" wrapText="1"/>
    </xf>
    <xf numFmtId="16" fontId="6" fillId="4" borderId="4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6" fontId="6" fillId="4" borderId="4" xfId="0" applyNumberFormat="1" applyFont="1" applyFill="1" applyBorder="1" applyAlignment="1">
      <alignment vertical="center"/>
    </xf>
    <xf numFmtId="16" fontId="6" fillId="3" borderId="4" xfId="0" applyNumberFormat="1" applyFont="1" applyFill="1" applyBorder="1" applyAlignment="1">
      <alignment vertical="center" wrapText="1"/>
    </xf>
    <xf numFmtId="16" fontId="6" fillId="3" borderId="4" xfId="0" applyNumberFormat="1" applyFont="1" applyFill="1" applyBorder="1" applyAlignment="1">
      <alignment horizontal="left" vertical="center"/>
    </xf>
    <xf numFmtId="49" fontId="6" fillId="4" borderId="4" xfId="0" applyNumberFormat="1" applyFont="1" applyFill="1" applyBorder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3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5" fontId="23" fillId="0" borderId="1" xfId="14" applyNumberFormat="1" applyFont="1" applyBorder="1" applyAlignment="1" applyProtection="1">
      <alignment horizontal="left" vertical="center" indent="1"/>
    </xf>
    <xf numFmtId="0" fontId="8" fillId="0" borderId="5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Continuous" vertical="center"/>
    </xf>
    <xf numFmtId="166" fontId="6" fillId="0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left" vertical="center"/>
    </xf>
    <xf numFmtId="0" fontId="32" fillId="0" borderId="4" xfId="0" applyNumberFormat="1" applyFont="1" applyFill="1" applyBorder="1" applyAlignment="1">
      <alignment horizontal="center" vertical="center"/>
    </xf>
    <xf numFmtId="0" fontId="0" fillId="0" borderId="10" xfId="0" applyBorder="1"/>
    <xf numFmtId="165" fontId="4" fillId="0" borderId="17" xfId="14" applyNumberFormat="1" applyFont="1" applyBorder="1" applyAlignment="1" applyProtection="1">
      <alignment horizontal="left" vertical="center" indent="1"/>
    </xf>
    <xf numFmtId="165" fontId="4" fillId="0" borderId="18" xfId="14" applyNumberFormat="1" applyFont="1" applyBorder="1" applyAlignment="1" applyProtection="1">
      <alignment horizontal="left" vertical="center" indent="1"/>
    </xf>
    <xf numFmtId="165" fontId="4" fillId="0" borderId="19" xfId="14" applyNumberFormat="1" applyFont="1" applyBorder="1" applyAlignment="1" applyProtection="1">
      <alignment horizontal="left" vertical="center" indent="1"/>
    </xf>
    <xf numFmtId="165" fontId="4" fillId="0" borderId="1" xfId="14" applyNumberFormat="1" applyFont="1" applyFill="1" applyBorder="1" applyAlignment="1" applyProtection="1">
      <alignment horizontal="left" vertical="center" indent="1"/>
    </xf>
    <xf numFmtId="165" fontId="5" fillId="0" borderId="18" xfId="14" applyNumberFormat="1" applyFont="1" applyBorder="1" applyAlignment="1" applyProtection="1">
      <alignment horizontal="left" vertical="center"/>
    </xf>
    <xf numFmtId="0" fontId="0" fillId="0" borderId="20" xfId="0" applyBorder="1"/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34" fillId="0" borderId="22" xfId="2" applyBorder="1"/>
    <xf numFmtId="0" fontId="34" fillId="0" borderId="22" xfId="2" applyBorder="1" applyAlignment="1">
      <alignment vertical="center" wrapText="1"/>
    </xf>
    <xf numFmtId="0" fontId="34" fillId="3" borderId="22" xfId="2" applyFill="1" applyBorder="1" applyAlignment="1">
      <alignment vertical="center" wrapText="1"/>
    </xf>
    <xf numFmtId="0" fontId="34" fillId="0" borderId="23" xfId="2"/>
    <xf numFmtId="0" fontId="34" fillId="0" borderId="23" xfId="2" applyAlignment="1">
      <alignment wrapText="1"/>
    </xf>
    <xf numFmtId="3" fontId="34" fillId="0" borderId="23" xfId="2" applyNumberFormat="1"/>
    <xf numFmtId="0" fontId="34" fillId="0" borderId="23" xfId="2" applyNumberFormat="1"/>
    <xf numFmtId="0" fontId="35" fillId="4" borderId="24" xfId="1" applyFill="1" applyBorder="1" applyAlignment="1" applyProtection="1"/>
    <xf numFmtId="0" fontId="36" fillId="3" borderId="24" xfId="0" applyFont="1" applyFill="1" applyBorder="1" applyAlignment="1"/>
    <xf numFmtId="0" fontId="36" fillId="0" borderId="0" xfId="0" applyFont="1" applyBorder="1"/>
    <xf numFmtId="0" fontId="36" fillId="0" borderId="25" xfId="0" applyFont="1" applyFill="1" applyBorder="1" applyAlignment="1"/>
    <xf numFmtId="0" fontId="36" fillId="3" borderId="25" xfId="0" applyFont="1" applyFill="1" applyBorder="1" applyAlignment="1"/>
    <xf numFmtId="0" fontId="36" fillId="0" borderId="25" xfId="0" applyFont="1" applyBorder="1"/>
    <xf numFmtId="0" fontId="36" fillId="3" borderId="24" xfId="0" applyFont="1" applyFill="1" applyBorder="1"/>
    <xf numFmtId="0" fontId="36" fillId="3" borderId="25" xfId="0" applyFont="1" applyFill="1" applyBorder="1"/>
    <xf numFmtId="0" fontId="0" fillId="0" borderId="25" xfId="0" applyBorder="1"/>
    <xf numFmtId="0" fontId="0" fillId="3" borderId="24" xfId="0" applyFill="1" applyBorder="1"/>
    <xf numFmtId="0" fontId="0" fillId="3" borderId="25" xfId="0" applyFill="1" applyBorder="1"/>
    <xf numFmtId="0" fontId="37" fillId="3" borderId="26" xfId="0" applyFont="1" applyFill="1" applyBorder="1" applyAlignment="1">
      <alignment horizontal="left" vertical="center" wrapText="1"/>
    </xf>
    <xf numFmtId="0" fontId="37" fillId="3" borderId="27" xfId="0" applyFont="1" applyFill="1" applyBorder="1" applyAlignment="1">
      <alignment horizontal="left" vertical="center" wrapText="1"/>
    </xf>
    <xf numFmtId="0" fontId="0" fillId="0" borderId="28" xfId="0" applyBorder="1"/>
    <xf numFmtId="0" fontId="0" fillId="3" borderId="29" xfId="0" applyFill="1" applyBorder="1"/>
    <xf numFmtId="0" fontId="0" fillId="3" borderId="30" xfId="0" applyFill="1" applyBorder="1"/>
    <xf numFmtId="0" fontId="34" fillId="0" borderId="27" xfId="2" applyBorder="1"/>
    <xf numFmtId="0" fontId="9" fillId="0" borderId="0" xfId="10" applyFont="1" applyProtection="1"/>
    <xf numFmtId="0" fontId="9" fillId="0" borderId="0" xfId="4" applyFont="1" applyProtection="1"/>
    <xf numFmtId="0" fontId="38" fillId="0" borderId="0" xfId="4" applyFont="1" applyProtection="1"/>
    <xf numFmtId="49" fontId="6" fillId="0" borderId="0" xfId="4" applyNumberFormat="1" applyFont="1" applyFill="1" applyProtection="1"/>
    <xf numFmtId="0" fontId="9" fillId="0" borderId="0" xfId="4" applyFont="1" applyAlignment="1" applyProtection="1">
      <alignment horizontal="right"/>
    </xf>
    <xf numFmtId="0" fontId="6" fillId="0" borderId="0" xfId="4" applyFont="1" applyProtection="1"/>
    <xf numFmtId="0" fontId="32" fillId="0" borderId="4" xfId="4" applyFont="1" applyBorder="1" applyAlignment="1" applyProtection="1">
      <alignment vertical="center" wrapText="1"/>
    </xf>
    <xf numFmtId="0" fontId="39" fillId="11" borderId="4" xfId="11" applyFont="1" applyFill="1" applyBorder="1" applyAlignment="1" applyProtection="1">
      <alignment horizontal="right"/>
    </xf>
    <xf numFmtId="0" fontId="8" fillId="4" borderId="4" xfId="11" applyFont="1" applyFill="1" applyBorder="1" applyAlignment="1" applyProtection="1">
      <alignment horizontal="center" vertical="center" wrapText="1"/>
    </xf>
    <xf numFmtId="0" fontId="32" fillId="0" borderId="4" xfId="4" applyFont="1" applyBorder="1" applyProtection="1">
      <protection locked="0"/>
    </xf>
    <xf numFmtId="0" fontId="32" fillId="0" borderId="4" xfId="11" applyFont="1" applyFill="1" applyBorder="1" applyAlignment="1" applyProtection="1">
      <alignment horizontal="right"/>
      <protection locked="0"/>
    </xf>
    <xf numFmtId="0" fontId="32" fillId="12" borderId="4" xfId="11" applyFont="1" applyFill="1" applyBorder="1" applyAlignment="1" applyProtection="1">
      <alignment horizontal="right"/>
    </xf>
    <xf numFmtId="0" fontId="32" fillId="0" borderId="4" xfId="11" applyFont="1" applyBorder="1" applyProtection="1">
      <protection locked="0"/>
    </xf>
    <xf numFmtId="0" fontId="32" fillId="0" borderId="4" xfId="11" applyFont="1" applyBorder="1" applyAlignment="1" applyProtection="1">
      <alignment wrapText="1"/>
      <protection locked="0"/>
    </xf>
    <xf numFmtId="0" fontId="32" fillId="0" borderId="4" xfId="10" applyFont="1" applyBorder="1" applyProtection="1">
      <protection locked="0"/>
    </xf>
    <xf numFmtId="0" fontId="39" fillId="11" borderId="4" xfId="10" applyFont="1" applyFill="1" applyBorder="1" applyAlignment="1" applyProtection="1">
      <alignment horizontal="right" vertical="center"/>
    </xf>
    <xf numFmtId="0" fontId="39" fillId="12" borderId="4" xfId="11" applyFont="1" applyFill="1" applyBorder="1" applyAlignment="1" applyProtection="1">
      <alignment horizontal="right"/>
    </xf>
    <xf numFmtId="0" fontId="6" fillId="0" borderId="0" xfId="12" applyFont="1" applyAlignment="1" applyProtection="1">
      <alignment horizontal="right"/>
    </xf>
    <xf numFmtId="0" fontId="38" fillId="0" borderId="0" xfId="4" applyFont="1" applyAlignment="1" applyProtection="1"/>
    <xf numFmtId="0" fontId="38" fillId="0" borderId="0" xfId="4" applyFont="1" applyAlignment="1" applyProtection="1">
      <alignment horizontal="center" vertical="center" wrapText="1"/>
    </xf>
    <xf numFmtId="3" fontId="38" fillId="0" borderId="0" xfId="4" applyNumberFormat="1" applyFont="1" applyAlignment="1" applyProtection="1">
      <alignment horizontal="center" vertical="center" wrapText="1"/>
    </xf>
    <xf numFmtId="165" fontId="4" fillId="0" borderId="3" xfId="14" applyNumberFormat="1" applyFont="1" applyFill="1" applyBorder="1" applyAlignment="1" applyProtection="1">
      <alignment horizontal="left" vertical="center" indent="1"/>
    </xf>
    <xf numFmtId="0" fontId="40" fillId="0" borderId="0" xfId="4" applyFont="1" applyAlignment="1" applyProtection="1"/>
    <xf numFmtId="0" fontId="8" fillId="4" borderId="4" xfId="0" applyFont="1" applyFill="1" applyBorder="1" applyAlignment="1" applyProtection="1">
      <alignment horizontal="center" vertical="center" textRotation="90" wrapText="1"/>
    </xf>
    <xf numFmtId="0" fontId="8" fillId="0" borderId="4" xfId="0" applyFont="1" applyFill="1" applyBorder="1" applyAlignment="1" applyProtection="1">
      <alignment horizontal="center" vertical="center" textRotation="90" wrapText="1"/>
    </xf>
    <xf numFmtId="0" fontId="32" fillId="4" borderId="4" xfId="0" applyFont="1" applyFill="1" applyBorder="1" applyAlignment="1" applyProtection="1">
      <alignment horizontal="left" vertical="center" wrapText="1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32" fillId="0" borderId="4" xfId="0" applyFont="1" applyFill="1" applyBorder="1" applyAlignment="1" applyProtection="1">
      <alignment horizontal="center" vertical="center" wrapText="1"/>
      <protection locked="0"/>
    </xf>
    <xf numFmtId="0" fontId="32" fillId="4" borderId="4" xfId="0" applyFont="1" applyFill="1" applyBorder="1" applyAlignment="1" applyProtection="1">
      <alignment horizontal="left" wrapText="1"/>
    </xf>
    <xf numFmtId="0" fontId="32" fillId="11" borderId="4" xfId="0" applyFont="1" applyFill="1" applyBorder="1" applyAlignment="1" applyProtection="1">
      <alignment horizontal="center" vertical="center"/>
    </xf>
    <xf numFmtId="0" fontId="32" fillId="11" borderId="4" xfId="0" applyFont="1" applyFill="1" applyBorder="1" applyAlignment="1" applyProtection="1">
      <alignment horizontal="center" vertical="center" wrapText="1"/>
    </xf>
    <xf numFmtId="0" fontId="32" fillId="0" borderId="0" xfId="4" applyFont="1" applyBorder="1" applyAlignment="1" applyProtection="1">
      <alignment vertical="center"/>
    </xf>
    <xf numFmtId="0" fontId="32" fillId="0" borderId="0" xfId="4" applyFont="1" applyBorder="1" applyAlignment="1" applyProtection="1">
      <alignment vertical="center" wrapText="1"/>
    </xf>
    <xf numFmtId="0" fontId="38" fillId="0" borderId="0" xfId="4" applyFont="1" applyAlignment="1" applyProtection="1">
      <alignment horizontal="left"/>
    </xf>
    <xf numFmtId="0" fontId="8" fillId="2" borderId="4" xfId="0" applyFont="1" applyFill="1" applyBorder="1" applyAlignment="1" applyProtection="1">
      <alignment horizontal="center" vertical="center" textRotation="90" wrapText="1"/>
    </xf>
    <xf numFmtId="3" fontId="8" fillId="4" borderId="4" xfId="0" applyNumberFormat="1" applyFont="1" applyFill="1" applyBorder="1" applyAlignment="1" applyProtection="1">
      <alignment horizontal="center" vertical="center" textRotation="90" wrapText="1"/>
    </xf>
    <xf numFmtId="0" fontId="32" fillId="12" borderId="4" xfId="0" applyFont="1" applyFill="1" applyBorder="1" applyAlignment="1" applyProtection="1">
      <alignment horizontal="center" vertical="center" wrapText="1"/>
    </xf>
    <xf numFmtId="3" fontId="32" fillId="12" borderId="4" xfId="0" applyNumberFormat="1" applyFont="1" applyFill="1" applyBorder="1" applyAlignment="1" applyProtection="1">
      <alignment horizontal="center" vertical="center" wrapText="1"/>
    </xf>
    <xf numFmtId="0" fontId="32" fillId="0" borderId="4" xfId="0" applyFont="1" applyBorder="1" applyAlignment="1" applyProtection="1">
      <alignment horizontal="center" wrapText="1"/>
      <protection locked="0"/>
    </xf>
    <xf numFmtId="3" fontId="8" fillId="4" borderId="4" xfId="4" applyNumberFormat="1" applyFont="1" applyFill="1" applyBorder="1" applyAlignment="1" applyProtection="1">
      <alignment horizontal="center" vertical="center" textRotation="90" wrapText="1"/>
    </xf>
    <xf numFmtId="3" fontId="32" fillId="0" borderId="4" xfId="4" applyNumberFormat="1" applyFont="1" applyFill="1" applyBorder="1" applyAlignment="1" applyProtection="1">
      <alignment horizontal="center" vertical="center" wrapText="1"/>
    </xf>
    <xf numFmtId="0" fontId="32" fillId="0" borderId="4" xfId="0" applyFont="1" applyBorder="1" applyAlignment="1" applyProtection="1">
      <alignment horizontal="center"/>
      <protection locked="0"/>
    </xf>
    <xf numFmtId="3" fontId="32" fillId="11" borderId="4" xfId="4" applyNumberFormat="1" applyFont="1" applyFill="1" applyBorder="1" applyAlignment="1" applyProtection="1">
      <alignment horizontal="center" vertical="center" wrapText="1"/>
    </xf>
    <xf numFmtId="0" fontId="32" fillId="0" borderId="0" xfId="4" applyFont="1" applyProtection="1"/>
    <xf numFmtId="0" fontId="9" fillId="0" borderId="0" xfId="4" applyFont="1" applyAlignment="1" applyProtection="1">
      <alignment horizontal="center" vertical="center" wrapText="1"/>
    </xf>
    <xf numFmtId="0" fontId="41" fillId="0" borderId="0" xfId="4" applyFont="1" applyProtection="1"/>
    <xf numFmtId="0" fontId="9" fillId="0" borderId="0" xfId="4" applyFont="1" applyFill="1" applyProtection="1"/>
    <xf numFmtId="0" fontId="9" fillId="0" borderId="0" xfId="4" applyFont="1" applyAlignment="1" applyProtection="1">
      <alignment wrapText="1"/>
    </xf>
    <xf numFmtId="0" fontId="9" fillId="0" borderId="0" xfId="4" applyFont="1" applyAlignment="1" applyProtection="1">
      <alignment horizontal="center" wrapText="1"/>
    </xf>
    <xf numFmtId="0" fontId="6" fillId="0" borderId="0" xfId="4" applyNumberFormat="1" applyFont="1" applyFill="1" applyProtection="1"/>
    <xf numFmtId="0" fontId="38" fillId="0" borderId="0" xfId="4" applyFont="1" applyFill="1" applyProtection="1"/>
    <xf numFmtId="0" fontId="32" fillId="4" borderId="4" xfId="4" applyFont="1" applyFill="1" applyBorder="1" applyAlignment="1" applyProtection="1">
      <alignment horizontal="center" vertical="center" textRotation="90" wrapText="1"/>
    </xf>
    <xf numFmtId="0" fontId="32" fillId="0" borderId="4" xfId="4" applyFont="1" applyFill="1" applyBorder="1" applyAlignment="1" applyProtection="1">
      <alignment horizontal="center" vertical="center" textRotation="90" wrapText="1"/>
    </xf>
    <xf numFmtId="0" fontId="32" fillId="0" borderId="4" xfId="4" applyFont="1" applyBorder="1" applyAlignment="1" applyProtection="1">
      <alignment horizontal="center" vertical="center" wrapText="1"/>
      <protection locked="0"/>
    </xf>
    <xf numFmtId="0" fontId="32" fillId="4" borderId="4" xfId="4" applyFont="1" applyFill="1" applyBorder="1" applyAlignment="1" applyProtection="1">
      <alignment horizontal="center" vertical="center" wrapText="1"/>
      <protection locked="0"/>
    </xf>
    <xf numFmtId="0" fontId="32" fillId="0" borderId="4" xfId="4" applyFont="1" applyFill="1" applyBorder="1" applyAlignment="1" applyProtection="1">
      <alignment horizontal="center" vertical="center" wrapText="1"/>
      <protection locked="0"/>
    </xf>
    <xf numFmtId="0" fontId="32" fillId="11" borderId="4" xfId="4" applyFont="1" applyFill="1" applyBorder="1" applyAlignment="1" applyProtection="1">
      <alignment horizontal="center" vertical="center" wrapText="1"/>
    </xf>
    <xf numFmtId="0" fontId="8" fillId="0" borderId="0" xfId="4" applyFont="1" applyFill="1" applyBorder="1" applyAlignment="1" applyProtection="1">
      <alignment horizontal="left"/>
    </xf>
    <xf numFmtId="0" fontId="8" fillId="0" borderId="0" xfId="4" applyFont="1" applyFill="1" applyBorder="1" applyAlignment="1" applyProtection="1">
      <alignment wrapText="1"/>
    </xf>
    <xf numFmtId="0" fontId="8" fillId="0" borderId="0" xfId="4" applyFont="1" applyFill="1" applyBorder="1" applyAlignment="1" applyProtection="1">
      <alignment horizontal="left" wrapText="1"/>
    </xf>
    <xf numFmtId="0" fontId="9" fillId="0" borderId="0" xfId="4" applyFont="1" applyBorder="1" applyAlignment="1" applyProtection="1">
      <alignment wrapText="1"/>
    </xf>
    <xf numFmtId="0" fontId="9" fillId="0" borderId="0" xfId="4" applyFont="1" applyBorder="1" applyAlignment="1" applyProtection="1">
      <alignment horizontal="center" wrapText="1"/>
    </xf>
    <xf numFmtId="3" fontId="38" fillId="0" borderId="0" xfId="4" applyNumberFormat="1" applyFont="1" applyProtection="1"/>
    <xf numFmtId="3" fontId="32" fillId="12" borderId="4" xfId="0" applyNumberFormat="1" applyFont="1" applyFill="1" applyBorder="1" applyAlignment="1" applyProtection="1">
      <alignment horizontal="center" vertical="center"/>
    </xf>
    <xf numFmtId="0" fontId="32" fillId="0" borderId="4" xfId="4" applyFont="1" applyBorder="1" applyAlignment="1" applyProtection="1">
      <alignment horizontal="center" vertical="center"/>
      <protection locked="0"/>
    </xf>
    <xf numFmtId="3" fontId="40" fillId="0" borderId="0" xfId="4" applyNumberFormat="1" applyFont="1" applyProtection="1"/>
    <xf numFmtId="0" fontId="42" fillId="0" borderId="0" xfId="4" applyFont="1" applyAlignment="1" applyProtection="1">
      <alignment horizontal="center"/>
    </xf>
    <xf numFmtId="0" fontId="38" fillId="0" borderId="0" xfId="4" applyFont="1" applyFill="1" applyAlignment="1" applyProtection="1">
      <alignment horizontal="center" vertical="center"/>
    </xf>
    <xf numFmtId="0" fontId="40" fillId="0" borderId="0" xfId="4" applyFont="1" applyProtection="1"/>
    <xf numFmtId="164" fontId="3" fillId="2" borderId="31" xfId="13" applyNumberFormat="1" applyFont="1" applyFill="1" applyBorder="1" applyProtection="1">
      <alignment vertical="center"/>
    </xf>
    <xf numFmtId="164" fontId="3" fillId="2" borderId="31" xfId="13" applyNumberFormat="1" applyFont="1" applyFill="1" applyBorder="1" applyAlignment="1" applyProtection="1">
      <alignment horizontal="right" vertical="center"/>
    </xf>
    <xf numFmtId="165" fontId="4" fillId="0" borderId="3" xfId="14" applyNumberFormat="1" applyFont="1" applyFill="1" applyBorder="1" applyAlignment="1" applyProtection="1">
      <alignment horizontal="left" vertical="center" wrapText="1" indent="1"/>
    </xf>
    <xf numFmtId="165" fontId="43" fillId="0" borderId="1" xfId="14" applyNumberFormat="1" applyFont="1" applyFill="1" applyBorder="1" applyAlignment="1" applyProtection="1">
      <alignment horizontal="left" vertical="center" indent="1"/>
    </xf>
    <xf numFmtId="165" fontId="4" fillId="0" borderId="3" xfId="14" applyNumberFormat="1" applyFont="1" applyBorder="1" applyAlignment="1" applyProtection="1">
      <alignment horizontal="right" vertical="center"/>
    </xf>
    <xf numFmtId="3" fontId="8" fillId="0" borderId="4" xfId="0" applyNumberFormat="1" applyFont="1" applyFill="1" applyBorder="1" applyAlignment="1" applyProtection="1">
      <alignment horizontal="center" vertical="center" textRotation="90" wrapText="1"/>
    </xf>
    <xf numFmtId="0" fontId="32" fillId="0" borderId="4" xfId="0" applyFont="1" applyFill="1" applyBorder="1" applyAlignment="1" applyProtection="1">
      <alignment horizontal="left" vertical="center" wrapText="1"/>
      <protection locked="0"/>
    </xf>
    <xf numFmtId="2" fontId="32" fillId="0" borderId="4" xfId="0" applyNumberFormat="1" applyFont="1" applyFill="1" applyBorder="1" applyAlignment="1" applyProtection="1">
      <alignment horizontal="left" vertical="center" wrapText="1"/>
      <protection locked="0"/>
    </xf>
    <xf numFmtId="3" fontId="32" fillId="0" borderId="4" xfId="0" applyNumberFormat="1" applyFont="1" applyBorder="1" applyAlignment="1" applyProtection="1">
      <alignment horizontal="center" vertical="center" wrapText="1"/>
      <protection locked="0"/>
    </xf>
    <xf numFmtId="0" fontId="32" fillId="11" borderId="4" xfId="0" applyFont="1" applyFill="1" applyBorder="1" applyAlignment="1" applyProtection="1">
      <alignment horizontal="right" vertical="center" wrapText="1"/>
    </xf>
    <xf numFmtId="0" fontId="38" fillId="0" borderId="0" xfId="4" applyFont="1" applyAlignment="1" applyProtection="1">
      <alignment horizontal="left" vertical="center" wrapText="1"/>
    </xf>
    <xf numFmtId="0" fontId="38" fillId="0" borderId="0" xfId="4" applyFont="1" applyAlignment="1" applyProtection="1">
      <alignment horizontal="left" wrapText="1"/>
    </xf>
    <xf numFmtId="0" fontId="38" fillId="0" borderId="0" xfId="4" applyFont="1" applyAlignment="1" applyProtection="1">
      <alignment wrapText="1"/>
    </xf>
    <xf numFmtId="0" fontId="32" fillId="0" borderId="4" xfId="0" applyFont="1" applyBorder="1" applyProtection="1">
      <protection locked="0"/>
    </xf>
    <xf numFmtId="3" fontId="32" fillId="11" borderId="4" xfId="0" applyNumberFormat="1" applyFont="1" applyFill="1" applyBorder="1" applyAlignment="1" applyProtection="1">
      <alignment horizontal="center" vertical="center" wrapText="1"/>
    </xf>
    <xf numFmtId="3" fontId="40" fillId="0" borderId="0" xfId="4" applyNumberFormat="1" applyFont="1" applyAlignment="1" applyProtection="1">
      <alignment horizontal="center" vertical="center" wrapText="1"/>
    </xf>
    <xf numFmtId="3" fontId="38" fillId="0" borderId="0" xfId="4" applyNumberFormat="1" applyFont="1" applyAlignment="1" applyProtection="1">
      <alignment wrapText="1"/>
    </xf>
    <xf numFmtId="3" fontId="40" fillId="0" borderId="0" xfId="4" applyNumberFormat="1" applyFont="1" applyAlignment="1" applyProtection="1">
      <alignment wrapText="1"/>
    </xf>
    <xf numFmtId="165" fontId="4" fillId="0" borderId="2" xfId="14" applyNumberFormat="1" applyFont="1" applyFill="1" applyBorder="1" applyAlignment="1" applyProtection="1">
      <alignment horizontal="left" vertical="center" wrapText="1" indent="1"/>
    </xf>
    <xf numFmtId="165" fontId="4" fillId="0" borderId="2" xfId="14" applyNumberFormat="1" applyFont="1" applyBorder="1" applyAlignment="1" applyProtection="1">
      <alignment horizontal="right" vertical="center"/>
    </xf>
    <xf numFmtId="3" fontId="32" fillId="12" borderId="4" xfId="0" applyNumberFormat="1" applyFont="1" applyFill="1" applyBorder="1" applyProtection="1"/>
    <xf numFmtId="0" fontId="32" fillId="0" borderId="4" xfId="0" applyFont="1" applyFill="1" applyBorder="1" applyProtection="1">
      <protection locked="0"/>
    </xf>
    <xf numFmtId="3" fontId="32" fillId="11" borderId="4" xfId="0" applyNumberFormat="1" applyFont="1" applyFill="1" applyBorder="1" applyProtection="1"/>
    <xf numFmtId="0" fontId="32" fillId="12" borderId="4" xfId="0" applyFont="1" applyFill="1" applyBorder="1" applyProtection="1"/>
    <xf numFmtId="0" fontId="32" fillId="11" borderId="4" xfId="0" applyFont="1" applyFill="1" applyBorder="1" applyProtection="1"/>
    <xf numFmtId="0" fontId="9" fillId="3" borderId="0" xfId="0" applyFont="1" applyFill="1"/>
    <xf numFmtId="0" fontId="46" fillId="0" borderId="0" xfId="0" applyFont="1" applyBorder="1"/>
    <xf numFmtId="0" fontId="46" fillId="0" borderId="32" xfId="0" applyFont="1" applyBorder="1"/>
    <xf numFmtId="0" fontId="9" fillId="0" borderId="32" xfId="0" applyFont="1" applyBorder="1"/>
    <xf numFmtId="167" fontId="46" fillId="0" borderId="0" xfId="0" applyNumberFormat="1" applyFont="1" applyBorder="1" applyAlignment="1">
      <alignment horizontal="right"/>
    </xf>
    <xf numFmtId="165" fontId="46" fillId="0" borderId="0" xfId="14" applyNumberFormat="1" applyFont="1" applyBorder="1" applyAlignment="1" applyProtection="1">
      <alignment horizontal="left" vertical="center"/>
    </xf>
    <xf numFmtId="165" fontId="5" fillId="0" borderId="0" xfId="14" applyNumberFormat="1" applyFont="1" applyBorder="1" applyAlignment="1" applyProtection="1">
      <alignment horizontal="left" vertical="center"/>
    </xf>
    <xf numFmtId="167" fontId="46" fillId="3" borderId="0" xfId="0" applyNumberFormat="1" applyFont="1" applyFill="1" applyBorder="1" applyAlignment="1">
      <alignment horizontal="right"/>
    </xf>
    <xf numFmtId="165" fontId="46" fillId="3" borderId="0" xfId="14" applyNumberFormat="1" applyFont="1" applyFill="1" applyBorder="1" applyAlignment="1" applyProtection="1">
      <alignment horizontal="left" vertical="center"/>
    </xf>
    <xf numFmtId="165" fontId="5" fillId="3" borderId="0" xfId="14" applyNumberFormat="1" applyFont="1" applyFill="1" applyBorder="1" applyAlignment="1" applyProtection="1">
      <alignment horizontal="left" vertical="center"/>
    </xf>
    <xf numFmtId="165" fontId="5" fillId="3" borderId="19" xfId="14" applyNumberFormat="1" applyFont="1" applyFill="1" applyBorder="1" applyAlignment="1" applyProtection="1">
      <alignment horizontal="left" vertical="center"/>
    </xf>
    <xf numFmtId="0" fontId="6" fillId="0" borderId="10" xfId="0" quotePrefix="1" applyFont="1" applyFill="1" applyBorder="1" applyAlignment="1">
      <alignment horizontal="left" vertical="center" wrapText="1"/>
    </xf>
    <xf numFmtId="16" fontId="14" fillId="0" borderId="0" xfId="0" quotePrefix="1" applyNumberFormat="1" applyFont="1" applyBorder="1" applyAlignment="1">
      <alignment horizontal="left" vertical="center"/>
    </xf>
    <xf numFmtId="0" fontId="55" fillId="0" borderId="0" xfId="0" applyFont="1"/>
    <xf numFmtId="0" fontId="56" fillId="0" borderId="0" xfId="0" applyFont="1" applyAlignment="1">
      <alignment horizontal="center" vertical="center" wrapText="1"/>
    </xf>
    <xf numFmtId="0" fontId="56" fillId="0" borderId="0" xfId="0" applyNumberFormat="1" applyFont="1"/>
    <xf numFmtId="0" fontId="56" fillId="0" borderId="0" xfId="0" applyFont="1"/>
    <xf numFmtId="0" fontId="56" fillId="0" borderId="0" xfId="0" applyFont="1" applyAlignment="1">
      <alignment horizontal="left" wrapText="1"/>
    </xf>
    <xf numFmtId="0" fontId="56" fillId="0" borderId="0" xfId="0" applyNumberFormat="1" applyFont="1" applyAlignment="1">
      <alignment vertical="center"/>
    </xf>
    <xf numFmtId="0" fontId="56" fillId="0" borderId="0" xfId="0" applyNumberFormat="1" applyFont="1" applyAlignment="1">
      <alignment horizontal="right" vertical="center"/>
    </xf>
    <xf numFmtId="0" fontId="56" fillId="0" borderId="0" xfId="0" applyFont="1" applyAlignment="1">
      <alignment vertical="center" wrapText="1"/>
    </xf>
    <xf numFmtId="0" fontId="0" fillId="0" borderId="0" xfId="0" pivotButton="1" applyAlignment="1">
      <alignment horizontal="center" vertical="center"/>
    </xf>
    <xf numFmtId="0" fontId="41" fillId="4" borderId="0" xfId="4" applyFont="1" applyFill="1" applyAlignment="1">
      <alignment horizontal="left"/>
    </xf>
    <xf numFmtId="0" fontId="44" fillId="4" borderId="0" xfId="4" applyFont="1" applyFill="1" applyAlignment="1">
      <alignment horizontal="left"/>
    </xf>
    <xf numFmtId="0" fontId="45" fillId="4" borderId="0" xfId="4" applyFont="1" applyFill="1" applyAlignment="1">
      <alignment horizontal="center"/>
    </xf>
    <xf numFmtId="0" fontId="45" fillId="0" borderId="0" xfId="4" applyFont="1" applyFill="1" applyAlignment="1">
      <alignment horizont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32" fillId="0" borderId="4" xfId="0" applyFont="1" applyFill="1" applyBorder="1" applyAlignment="1" applyProtection="1">
      <alignment horizontal="center" vertical="center" wrapText="1"/>
    </xf>
    <xf numFmtId="3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textRotation="90" wrapText="1"/>
    </xf>
    <xf numFmtId="3" fontId="8" fillId="0" borderId="4" xfId="0" applyNumberFormat="1" applyFont="1" applyFill="1" applyBorder="1" applyAlignment="1" applyProtection="1">
      <alignment horizontal="center" vertical="center" textRotation="90" wrapText="1"/>
    </xf>
    <xf numFmtId="0" fontId="32" fillId="4" borderId="4" xfId="4" applyFont="1" applyFill="1" applyBorder="1" applyAlignment="1" applyProtection="1">
      <alignment horizontal="center" vertical="center" wrapText="1"/>
    </xf>
    <xf numFmtId="0" fontId="32" fillId="0" borderId="4" xfId="4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32" fillId="4" borderId="4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textRotation="90" wrapText="1"/>
    </xf>
    <xf numFmtId="0" fontId="32" fillId="0" borderId="4" xfId="4" applyFont="1" applyBorder="1" applyAlignment="1" applyProtection="1">
      <alignment horizontal="center" vertical="center" wrapText="1"/>
    </xf>
    <xf numFmtId="0" fontId="32" fillId="4" borderId="4" xfId="11" applyFont="1" applyFill="1" applyBorder="1" applyAlignment="1" applyProtection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4" fillId="0" borderId="14" xfId="14" applyNumberFormat="1" applyFont="1" applyBorder="1" applyAlignment="1" applyProtection="1">
      <alignment horizontal="center" vertical="center"/>
    </xf>
    <xf numFmtId="0" fontId="4" fillId="0" borderId="0" xfId="14" applyNumberFormat="1" applyFont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/>
    <xf numFmtId="0" fontId="6" fillId="3" borderId="4" xfId="0" applyFont="1" applyFill="1" applyBorder="1" applyAlignment="1"/>
  </cellXfs>
  <cellStyles count="15">
    <cellStyle name="ContentsHyperlink" xfId="3" xr:uid="{00000000-0005-0000-0000-000031000000}"/>
    <cellStyle name="Hyperlink" xfId="1" builtinId="8"/>
    <cellStyle name="Normal" xfId="0" builtinId="0"/>
    <cellStyle name="Normal 2" xfId="4" xr:uid="{00000000-0005-0000-0000-000032000000}"/>
    <cellStyle name="Normal 2 2" xfId="5" xr:uid="{00000000-0005-0000-0000-000033000000}"/>
    <cellStyle name="Normal 3" xfId="6" xr:uid="{00000000-0005-0000-0000-000034000000}"/>
    <cellStyle name="Normal 3 2" xfId="7" xr:uid="{00000000-0005-0000-0000-000035000000}"/>
    <cellStyle name="Normal 4" xfId="8" xr:uid="{00000000-0005-0000-0000-000036000000}"/>
    <cellStyle name="Normal 4 2" xfId="9" xr:uid="{00000000-0005-0000-0000-000037000000}"/>
    <cellStyle name="Normal_normativ kadra _ tabel_1" xfId="10" xr:uid="{00000000-0005-0000-0000-000038000000}"/>
    <cellStyle name="Normal_TAB DZ 1-10 (1)" xfId="11" xr:uid="{00000000-0005-0000-0000-000039000000}"/>
    <cellStyle name="Normal_TAB DZ 1-10 (1) 2" xfId="12" xr:uid="{00000000-0005-0000-0000-00003A000000}"/>
    <cellStyle name="Student Information" xfId="13" xr:uid="{00000000-0005-0000-0000-00003B000000}"/>
    <cellStyle name="Student Information - user entered" xfId="14" xr:uid="{00000000-0005-0000-0000-00003C000000}"/>
    <cellStyle name="Total" xfId="2" builtinId="25"/>
  </cellStyles>
  <dxfs count="35">
    <dxf>
      <font>
        <color rgb="FF9C0006"/>
      </font>
      <fill>
        <patternFill patternType="solid">
          <bgColor rgb="FFFFC7CE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vertical="center"/>
    </dxf>
    <dxf>
      <alignment vertical="center"/>
    </dxf>
    <dxf>
      <alignment vertical="center"/>
    </dxf>
    <dxf>
      <alignment wrapText="1"/>
    </dxf>
    <dxf>
      <alignment horizontal="right"/>
    </dxf>
    <dxf>
      <alignment vertical="center"/>
    </dxf>
    <dxf>
      <alignment vertical="center"/>
    </dxf>
    <dxf>
      <alignment horizontal="left"/>
    </dxf>
    <dxf>
      <alignment wrapText="1"/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left"/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horizontal="center"/>
    </dxf>
    <dxf>
      <alignment wrapText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714375</xdr:colOff>
      <xdr:row>4</xdr:row>
      <xdr:rowOff>85725</xdr:rowOff>
    </xdr:to>
    <xdr:pic>
      <xdr:nvPicPr>
        <xdr:cNvPr id="64604" name="Picture 1">
          <a:extLst>
            <a:ext uri="{FF2B5EF4-FFF2-40B4-BE49-F238E27FC236}">
              <a16:creationId xmlns:a16="http://schemas.microsoft.com/office/drawing/2014/main" id="{00000000-0008-0000-0000-00005C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risnik 1" refreshedDate="45945.508965972222" createdVersion="6" refreshedVersion="6" minRefreshableVersion="3" recordCount="365" xr:uid="{00000000-000A-0000-FFFF-FFFF00000000}">
  <cacheSource type="worksheet">
    <worksheetSource ref="A6:J1048431" sheet="usluge_prema_OS"/>
  </cacheSource>
  <cacheFields count="10">
    <cacheField name="Организациона једицина" numFmtId="0">
      <sharedItems containsBlank="1"/>
    </cacheField>
    <cacheField name="Категорија" numFmtId="0">
      <sharedItems containsBlank="1"/>
    </cacheField>
    <cacheField name="Шифра" numFmtId="0">
      <sharedItems containsBlank="1" containsMixedTypes="1" containsNumber="1" containsInteger="1" minValue="260001" maxValue="60503001" count="286">
        <m/>
        <s v="600001"/>
        <s v="600002"/>
        <s v="000008"/>
        <s v="11503-02"/>
        <s v="11503-04"/>
        <s v="11503-11"/>
        <s v="11503-12"/>
        <s v="11503-13"/>
        <s v="11512-00"/>
        <s v="11709-00"/>
        <s v="11713-00"/>
        <s v="11900-00"/>
        <s v="12000-00"/>
        <s v="13839-00"/>
        <s v="13842-00"/>
        <s v="41764-02"/>
        <s v="41764-03"/>
        <s v="41892-01"/>
        <s v="41898-00"/>
        <s v="41898-01"/>
        <s v="30055-00"/>
        <s v="36800-00"/>
        <s v="96076-00"/>
        <s v="96171-00"/>
        <s v="96197-02"/>
        <s v="96197-09"/>
        <s v="96199-02"/>
        <s v="96199-03"/>
        <s v="96199-06"/>
        <s v="96199-07"/>
        <s v="96199-08"/>
        <s v="96199-09"/>
        <s v="96200-06"/>
        <s v="96200-09"/>
        <s v="96203-09"/>
        <n v="600011"/>
        <n v="600012"/>
        <n v="600015"/>
        <n v="600016"/>
        <n v="600018"/>
        <n v="600022"/>
        <n v="600023"/>
        <n v="600051"/>
        <n v="600055"/>
        <n v="600071"/>
        <n v="600081"/>
        <n v="600101"/>
        <n v="600103"/>
        <n v="600111"/>
        <n v="600112"/>
        <n v="600114"/>
        <n v="600115"/>
        <n v="600120"/>
        <n v="600122"/>
        <n v="600124"/>
        <n v="600173"/>
        <n v="600307"/>
        <n v="600312"/>
        <n v="600313"/>
        <n v="600330"/>
        <n v="600331"/>
        <n v="600348"/>
        <s v="22065-00"/>
        <s v="92043-00"/>
        <s v="92178-00"/>
        <s v="95550-02"/>
        <s v="96119-00"/>
        <s v="96120-00"/>
        <s v="96128-00"/>
        <s v="96129-00"/>
        <s v="96130-00"/>
        <s v="96131-00"/>
        <s v="96138-00"/>
        <s v="96154-00"/>
        <s v="96159-00"/>
        <s v="96162-00"/>
        <s v="U8188000"/>
        <s v="92029-00"/>
        <s v="96205-09"/>
        <n v="320810"/>
        <n v="320811"/>
        <n v="320812"/>
        <n v="320816"/>
        <n v="600116"/>
        <n v="600121"/>
        <n v="600123"/>
        <s v="57506-00"/>
        <s v="57506-01"/>
        <s v="57512-03"/>
        <s v="57518-00"/>
        <s v="57518-01"/>
        <s v="57518-03"/>
        <s v="57518-04"/>
        <s v="57700-00"/>
        <s v="57712-00"/>
        <s v="57715-00"/>
        <s v="57901-00"/>
        <s v="57903-00"/>
        <s v="58100-00"/>
        <s v="58103-00"/>
        <s v="58106-00"/>
        <s v="58500-00"/>
        <s v="58521-01"/>
        <s v="58700-00"/>
        <s v="58900-00"/>
        <s v="55032-00"/>
        <s v="55036-00"/>
        <s v="55038-00"/>
        <s v="55044-00"/>
        <s v="55084-00"/>
        <s v="55113-00"/>
        <s v="55276-00"/>
        <s v="55731-00"/>
        <s v="55812-00"/>
        <s v="55828-00"/>
        <s v="90908-00"/>
        <s v="11602-00"/>
        <s v="55274-00"/>
        <s v="L000018"/>
        <s v="L000026"/>
        <s v="L000034"/>
        <s v="L000042"/>
        <s v="L000075"/>
        <s v="L000174"/>
        <s v="L000208"/>
        <s v="L000265"/>
        <s v="L003749"/>
        <s v="L000414"/>
        <s v="L000588"/>
        <s v="L000661"/>
        <s v="L000695"/>
        <s v="L000703"/>
        <s v="L000711"/>
        <s v="L000950"/>
        <s v="L001057"/>
        <s v="L001081"/>
        <s v="L001198"/>
        <s v="L001255"/>
        <s v="L001651"/>
        <s v="L001917"/>
        <s v="L002379"/>
        <s v="L002543"/>
        <s v="L002618"/>
        <s v="L002667"/>
        <s v="L002766"/>
        <s v="L002816"/>
        <s v="L002857"/>
        <s v="L002899"/>
        <s v="L003780"/>
        <s v="L004234"/>
        <s v="L004242"/>
        <s v="L004317"/>
        <s v="L004416"/>
        <s v="L004812"/>
        <s v="L005249"/>
        <s v="L005298"/>
        <s v="L005439"/>
        <s v="L006072"/>
        <s v="L006171"/>
        <s v="L006254"/>
        <s v="L008979"/>
        <s v="L009456"/>
        <s v="L009472"/>
        <s v="L012674"/>
        <s v="L012682"/>
        <s v="L012708"/>
        <s v="L012716"/>
        <s v="L012740"/>
        <s v="L012757"/>
        <s v="L012781"/>
        <s v="L012807"/>
        <s v="L012849"/>
        <s v="L013995"/>
        <s v="L014105"/>
        <s v="L014110"/>
        <s v="L014209"/>
        <s v="L014332"/>
        <s v="L014416"/>
        <s v="L014720"/>
        <s v="L015040"/>
        <s v="L015057"/>
        <s v="L015263"/>
        <s v="L015271"/>
        <s v="L017632"/>
        <s v="L017707"/>
        <s v="L012401"/>
        <s v="L019158"/>
        <s v="L019166"/>
        <s v="L019174"/>
        <s v="L019182"/>
        <s v="L019190"/>
        <s v="L019208"/>
        <s v="L019216"/>
        <s v="L019224"/>
        <s v="L019265"/>
        <s v="L019315"/>
        <s v="L019331"/>
        <s v="L019364"/>
        <s v="L019380"/>
        <s v="L019406"/>
        <s v="L019422"/>
        <s v="L019430"/>
        <s v="L019448"/>
        <s v="L019455"/>
        <s v="L019471"/>
        <s v="L019489"/>
        <s v="L019513"/>
        <s v="L019711"/>
        <s v="L019729"/>
        <s v="L019760"/>
        <s v="L019828"/>
        <s v="L019844"/>
        <s v="L019845"/>
        <s v="L019885"/>
        <s v="L019943"/>
        <s v="L019945"/>
        <s v="L019946"/>
        <s v="L019927"/>
        <s v="L019992"/>
        <s v="L020008"/>
        <s v="L020107"/>
        <s v="L020149"/>
        <s v="L020206"/>
        <s v="L020248"/>
        <s v="L020305"/>
        <s v="L020339"/>
        <s v="L020347"/>
        <s v="L020354"/>
        <s v="L020362"/>
        <s v="L020396"/>
        <s v="L020404"/>
        <s v="L020412"/>
        <s v="L020438"/>
        <s v="L020552"/>
        <s v="L020770"/>
        <s v="L020787"/>
        <s v="L020788"/>
        <s v="L020917"/>
        <s v="L021022"/>
        <s v="L021030"/>
        <s v="L021048"/>
        <s v="L021055"/>
        <s v="L021071"/>
        <s v="L021121"/>
        <s v="L021204"/>
        <s v="L021253"/>
        <s v="L021295"/>
        <s v="L021303"/>
        <s v="L021311"/>
        <s v="L021378"/>
        <s v="L021469"/>
        <s v="L021477"/>
        <s v="L021519"/>
        <s v="L021659"/>
        <s v="L021675"/>
        <s v="L021691"/>
        <s v="L021709"/>
        <s v="L029520"/>
        <s v="L030247"/>
        <n v="57506001" u="1"/>
        <n v="56407001" u="1"/>
        <n v="57700001" u="1"/>
        <n v="260001" u="1"/>
        <n v="57901001" u="1"/>
        <n v="56401002" u="1"/>
        <n v="57518001" u="1"/>
        <n v="57903001" u="1"/>
        <n v="57712001" u="1"/>
        <n v="58100001" u="1"/>
        <n v="57518041" u="1"/>
        <n v="58106001" u="1"/>
        <n v="57715001" u="1"/>
        <n v="58103001" u="1"/>
        <n v="58500001" u="1"/>
        <n v="56307001" u="1"/>
        <n v="60503001" u="1"/>
        <n v="58700001" u="1"/>
        <n v="57506011" u="1"/>
        <n v="56301002" u="1"/>
        <n v="600030" u="1"/>
        <n v="58900001" u="1"/>
        <n v="57512031" u="1"/>
        <n v="57518031" u="1"/>
        <n v="55032001" u="1"/>
        <n v="57518011" u="1"/>
      </sharedItems>
    </cacheField>
    <cacheField name="Назив услуге" numFmtId="0">
      <sharedItems containsBlank="1" count="439" longText="1">
        <m/>
        <s v="Специјалистички преглед први"/>
        <s v="Специјалистички преглед контролни"/>
        <s v="Конзилијарни преглед од 5 лекара"/>
        <s v="ДИЈАГНОСТИЧКЕ УСЛУГЕ"/>
        <s v="Мерење издржљивости или замора дисајних мишића"/>
        <s v="Тест оптерећења у сврху процене респираторног статуса"/>
        <s v="Мерење дифузијског капацитета плућа за угљен-моноксид"/>
        <s v="Мерење тоталног плућног волумена"/>
        <s v="Мерење дисајног или плућног отпора"/>
        <s v="Континуирано мерење односа између протока и волумена током издисаја или удисаја "/>
        <s v="Холтер амбулатно континуирано  ЕКГ снимање"/>
        <s v="Снимање просечног сигнала ЕКГ-а"/>
        <s v="Мерење протока урина"/>
        <s v="Тест  кожне  осетљивости са ≤ 20 алергена"/>
        <s v="Вађење крви у дијагностичке сврхе"/>
        <s v="Интерартеријска канилација за гасну анализу"/>
        <s v="Фибероптички преглед фаринкса"/>
        <s v="Фибероптичка ларингоскопија"/>
        <s v="Бронхоскопија са екцизијом лезија"/>
        <s v="Фибероптичка бронхоскопија"/>
        <s v="Фибероптичка бронхоскопија са биопсијом"/>
        <s v="ТЕРАПИЈСКЕ УСЛУГЕ"/>
        <s v="Превијање ране"/>
        <s v="Катетеризација мокраћне бешике"/>
        <s v="Саветовање или подучавање о одржавању здравља и опоравку"/>
        <s v="Пратња или транспорт клијената"/>
        <s v="Интрамускуларно давање фармаколошког средства, анти-инфективно средство"/>
        <s v="Интрамускуларно давање фармаколошког средства, друго и неназначено фармаколошко средство"/>
        <s v="Интравенско давање фармаколошког средства, анти-инфективно средство"/>
        <s v="Интравенско давање фармаколошког средства, стероид "/>
        <s v="Интравенско давање фармаколошког средства, инсулин"/>
        <s v="Интравенско давање фармаколошког средства, хранњива супстанца "/>
        <s v="Интравенско давање фармаколошког средства, електролит "/>
        <s v="Интравенско давање фармаколошког средства, друго и некласификовано фармаколошко средство "/>
        <s v="Субкутано давање фармаколошког средства, инсулин "/>
        <s v="Субкутано давање фрамаколошког средства, друго и некласификовано фармаколошко средство"/>
        <s v="Орално давање фармаколошког средства, друго и некласификовано фармаколошко средство  "/>
        <s v="Електростимулација"/>
        <s v="Интерферентне струје"/>
        <s v="Стабилна галванизација"/>
        <s v="Дијадинамичке струје"/>
        <s v="Високофреквентне струје (краткоталасна диметрија-рада)"/>
        <s v="Сонофореза"/>
        <s v="Електромагнетно поље "/>
        <s v="Хидро-кинези терапија"/>
        <s v="СО2 купка"/>
        <s v="Апликација парафина по сегменту"/>
        <s v="Апликација пелоида по сегменту"/>
        <s v="Екстензија кичменог стуба"/>
        <s v="Позиционирање"/>
        <s v="Вежбе хода у разбоју"/>
        <s v="Активне вежбе са помагалима "/>
        <s v="Корективне вежбе пред огледалом"/>
        <s v="Обука заштитним покретима и положајима тела код дископатичара"/>
        <s v="Активне сегментне вежбе са отпором"/>
        <s v="Пасивне сегментне вежбе "/>
        <s v="Вежбе на справама или ергобициклу"/>
        <s v="Вежбе пацијената са параплегијом или хемиплегијом"/>
        <s v="Вежбе релаксације"/>
        <s v="Ход по равном"/>
        <s v="Nylinov (Nullin) степеник"/>
        <s v="Кинезиотејпинг"/>
        <s v="Ласер по акупунктурним тачкама"/>
        <s v="Електрофореза лека "/>
        <s v="Терапија хладноћом"/>
        <s v="Примена лека за респираторни систем помоћу небулизатора"/>
        <s v="Терапија топлотом "/>
        <s v="Удружене здравствене процедуре, радна терапија"/>
        <s v="Терапија грудних или трбушних мишића вежбањем"/>
        <s v="Терапија мишића леђа или врата вежбањем"/>
        <s v="Терапија мишића стопала, ножног зглоба или зглоба прстију вежбањем"/>
        <s v="Терапија целог тела вежбањем"/>
        <s v="Увежбавање вештина у активностима повезаним са положајем тела/мобилношћу/ покретом"/>
        <s v="Увежбавање вештина у активностима повезаним са премештањем"/>
        <s v="Вежбе дисања  у лечењу болести респираторног система"/>
        <s v="Терапијски ултразвук"/>
        <s v="Тестирање опсега покрета/мишића специјализованом опремом"/>
        <s v="Терапеутска масажа или манипулација везивног/меког ткива некласификованог на другом месту"/>
        <s v="Третман Биоптрон лампом"/>
        <s v="Лаважа носница"/>
        <s v="Неки други начин давања фармаколошког средтва, друго и накласификовано фармаколошко средство"/>
        <s v="Eлектротерапија у новорођенчета и одојчета"/>
        <s v="Кинези терапија у новорођенчета и одојчета"/>
        <s v="Апликација разних ортоза (корективне шине) код новоронђенчета и одојчета"/>
        <s v="Апликација ортозе у малог детета до 3 године"/>
        <s v="Вежбе за реуматоидни артритис"/>
        <s v="Потпомогнуте сегментне веже"/>
        <s v="Индивидуални рад са децом (јуверални артритис, церебрала и сл.)"/>
        <s v="Радиографско снимање  хумеруса"/>
        <s v="Радиографско снимање лакта "/>
        <s v="Радиографско снимање шаке и ручног зглоба"/>
        <s v="Радиографско снимање фемура "/>
        <s v="Радиографско снимање колена "/>
        <s v="Радиографско снимање глежња"/>
        <s v="Радиографско снимање стопала"/>
        <s v="Радиографско снимање рамена или скапуле "/>
        <s v="Радиографско снимање зглоба кука "/>
        <s v="Радиографско снимање пелвиса"/>
        <s v="Радиографско снимање лобање "/>
        <s v="Радиографско снимање параназалног синуса"/>
        <s v="Радиографско снимање цервикалног дела кичме "/>
        <s v="Радиографско снимање тораколног дела кичме "/>
        <s v="Радиографско снимање лумбоскаралног дела кичме"/>
        <s v="Радиографско снимање грудног коша"/>
        <s v="Радиографско снимање ребара, једнострано"/>
        <s v="Радиографско снимање уринарног система"/>
        <s v="Радиографско снимање  абдомена (нативни абдомен)"/>
        <s v="Ултразвучни преглед врата"/>
        <s v="Ултразвучни преглед  абдомена"/>
        <s v="Ултразвучни преглед уринарног система "/>
        <s v="Ултрашвучни прглед  мушког пелвиса"/>
        <s v="Ултразвучни преглед мокраћне бешике"/>
        <s v="М-приказ и дводимензионални ултразвучни преглед срца у реалном времену"/>
        <s v="Ултразвучни  дуплекс преглед аорте, интраабдоминалних и илијачних артерија и/или доње шупље вене и илијачних вена"/>
        <s v="Ултразвучни преглед женског пелвиса"/>
        <s v="Ултразвучни преглед грудног коша или трбушног зида_x000a_"/>
        <s v="Ултразвучни преглед колена"/>
        <s v="Ултразвучни преглед осталих области"/>
        <s v="Испитивање и снимање периферних вена у једном или више екстремитета при одмарању, коришћењем CW доплера или пулсног доплера"/>
        <s v="Ултразвучни дуплекс преглед екстракранијалних, каротидних и вертебралних крвних судова"/>
        <s v="Узорковање крви ( микроузимање)"/>
        <s v="Узорковање крви ( венепункција)"/>
        <s v="Узорковање крви других биолошких материјала у лабораторији"/>
        <s v="Пријем, контрола квалитета узорака и припрема узорака за лабораторијска испитивања"/>
        <s v="Ацидобазни статус (pH, pO2, pCO2) у крви "/>
        <s v="Базни екцес (вишак у крви)"/>
        <s v="Бикарбонати (угљен-диоксид, укупан) у крви/серуму/плазми, POCT"/>
        <s v="C-реактивни протеин (CRP) у крви-POCT методом"/>
        <s v="Калцијум у серуму/плазми, спектрофотометрија"/>
        <s v="Хемоглобин А1с (гликозиларани хемоглобин HbA1c) у крви"/>
        <s v="Калијум у крви/серуму/плазми, POCT"/>
        <s v="Натријум у крви/серуму/плазми, POCT"/>
        <s v="О2 сатурација у крви"/>
        <s v="рСО2 (парцијални притисак угљен-диоксида) у крви"/>
        <s v="pH крви "/>
        <s v="25–OH–витамин D3 (holekalciferol) усеруму/плазми, CMIA/ECLIA/CLIA/TRACE"/>
        <s v="Аланин аминотрансфераза (ALT) у серуму -спектрофотометрија"/>
        <s v="Aлбумини у серуму-спектрофотометрија"/>
        <s v="Алфа-амилаза у серуму -спектрофотометрија"/>
        <s v="Алкална фосфатаза (АLP) у серуму-спектрофотометријом"/>
        <s v="Аспартат аминотрансфераза (AST) у серуму-спектрофотометријом"/>
        <s v="Билирубин (укупан) у серуму-спектрофотометријом"/>
        <s v="Феритин у серуму, CMIA/CLIA/ECLIA"/>
        <s v="Гама-глутамил трансфераза (гама-GT) у серуму - спектрофотометрија"/>
        <s v="Глукоза у серуму -спектрофотометрија"/>
        <s v="Гвожђе у серуму"/>
        <s v="Хлориди у серуму/плазми, потенциометрија"/>
        <s v="Холестерол (укупан) у серуму-спектрофотометријом"/>
        <s v="Холестерол, HDL - у серуму-спектрофотометрија"/>
        <s v="Холестерол, LDL - у серуму-спектрофотометрија"/>
        <s v="Калијум у серуму - јон-селективном електродом (JSE) "/>
        <s v="Креатин киназа (CK) у серуму - спектрофотометрија "/>
        <s v="Креатин киназа CK-MB (иозеним креатин киназе, CK-2) у серуму"/>
        <s v="Kреатинин у серуму-спектрофотометријом"/>
        <s v="Лактат дехидрогеназа (LDH) у серуму _x000a_- спектрофотометрија "/>
        <s v="Мокраћна киселина у серуму -спектрофотометрија"/>
        <s v="NT–proBNP (N–terminal pro –brain natriuretic peptide) у серуму, CMIA/ECLIA/CLIA/TRACE"/>
        <s v="Prokalcitonin (PCT) у серуму/плазми, CMIA/ECLIA/CLIA/TRACE/ELFA"/>
        <s v="Протеини (укупни) у серуму-спектрофотометријом "/>
        <s v="Триглицериди у серуму-спектрофотометрија"/>
        <s v="Тропонин I у серуму"/>
        <s v="Уреа у серуму-спектрофотометријом"/>
        <s v="Целокупни преглед урина-ручно"/>
        <s v="Протеини у урину - суфосалицилном киселином"/>
        <s v="Седимент  урина"/>
        <s v="Алфа-амилаза у плеуралном пунктату"/>
        <s v="Алкална фосфатаза (АLP)у плеуралном пунктату"/>
        <s v="Глукоза у плеуралном пунктату"/>
        <s v="Холестерол (укупан) у плеуралном пунктату"/>
        <s v="Креатин у плеуралном пунктату"/>
        <s v="Лактат дехидрохеназа (LDH) у плеуралном пуктату"/>
        <s v="Микроскопски налаз у плеуралном пуктату"/>
        <s v="Протеини (укупни) у плеураном пунктату"/>
        <s v="Триглицериди у плеуралном пунктату"/>
        <s v="Еозинофилини (ЕО) у крви"/>
        <s v="Крвна слика са C-реактивним протеином (CRP)"/>
        <s v="Kрвна слика са ретиклоцитима и петоделном лукоцитарном формулом"/>
        <s v="Седиментација еритроцита (SE) "/>
        <s v="Активирано парцијално тромбопластинско време (aPTT) у плазми - коагулометријски"/>
        <s v="D–dimer у плазми, имунотурбидиметрија"/>
        <s v="Фибриноген у плазми, коагулометрија"/>
        <s v="Протромбинско време (PT i INR вредност) у плазми - коагулометријски"/>
        <s v="Протробинско време (PT) плазми/капиларној крви, коагулометрија"/>
        <s v="Време коагулације (Lee White) у плазми, коакулометрија"/>
        <s v="Време крварења (Duke)"/>
        <s v="Специфичан IgE на нутритивне алергене у серуму - блот метода"/>
        <s v="Специфичан IgE на инхалаторне алергене у серуму - блот метода"/>
        <s v="Хемоглобин (крв) (FOBT) у фецесу - имунохемијски "/>
        <s v="Бактериолошки преглед биолошког материјала на Corynebacterium diphtheriae групу"/>
        <s v="Бактериолошки преглед бриса носа"/>
        <s v="Бактериолошки преглед бриса носа на клицоноштво (S. aureus, (MRSA), S. Pneumoniae и др) "/>
        <s v="Бактерилошки преглед бриса спољашњег ушног канала или површинске ране"/>
        <s v="Бактериолошки преглед бриса спољашњих гениталија или вагине или цервикса или уретрее"/>
        <s v="Бактериолошки преглед бриса ждрела"/>
        <s v="Бактериолошки преглед бриса ждрела на клицоноштво (S. aureus, (MRSA), S. Pneumoniae и др) "/>
        <s v="Бактериолошки преглед дубоке ране односно гноја односно пунктата односно ексудата односно биоптата"/>
        <s v="Бакериолошки преглед искашљаја или трахеалног аспирата или бронхоалвеоларног лавата"/>
        <s v="Бактериолошки преглед ока или коњуктивите "/>
        <s v="Бактериолошки преглед столице на Salmonella spp., Shigella spp. I Campylobacter spp. "/>
        <s v="Бактериолошки преглед столице за Yersinia enterocolitica/pseudotuberculosis"/>
        <s v="Бактериолошки преглед узорака на Neisseria gonorrhoeae"/>
        <s v="Биохемијска идентификација аеробних бактерија"/>
        <s v="Биохемијска идентификација бета-хемолитичног стрептокока"/>
        <s v="Биохемијска идентификација ентеробактерија тестовима припремљеним у лабораторији"/>
        <s v="Биохемијска идентификација Еnterococcus врста"/>
        <s v="Бихемијска идентификација Moraxella врста"/>
        <s v="Бактеријска идентификасија Streptococcus pneumoniae"/>
        <s v="Бихемијски тест комерцијалним диском/таблетом"/>
        <s v="Детекција антигена Helicobacter pylori - имунохроматографским тестом"/>
        <s v="Детекција бета-лактамаза проширеног спектра за Грам негативне бактерије (фенотипска)"/>
        <s v="Детекција бета-лактамаза за Грам позитивне бактерије (фенотипска)"/>
        <s v="Детекција карбапенемаза за Грам негативне бактерије (фенотипска)"/>
        <s v="Директна детекција бактеријских антигена у биолошком материјалу комерцијалним тестом"/>
        <s v="Брзи квалитативни тест за детекцију Clostridium difficilae токсинаA i B у столици"/>
        <s v="Брзи квалитативни тест за детекцију Clostridium difficilae GDH Ag у столици"/>
        <s v="Хемокултура анаеробно, конвенционална"/>
        <s v="Биохемијска идентификација Yersinia enterocolitica/pseudotuberculosis"/>
        <s v="Биохемијска идентификација Salmonella enterica subsp. enterica"/>
        <s v="Биохемијска идентификација Shigella spp."/>
        <s v="Идентификација Haemophilus врста факторима раста"/>
        <s v="Испитивање осетљивости бактерија на антибиотике, диск – дифузионом методом на другу и/или трећу линију"/>
        <s v="Испитавање антибиотске осетљивости бактерија, диск-дифузионом методом на прву линију"/>
        <s v="Изолација и испитивање антибиотске осетљивости U.-urealyticum- и M. hominis "/>
        <s v="Изолација микроорганизама субкултуром"/>
        <s v="Микроскопски преглед бојеног препарата"/>
        <s v="Одређивање вредности МИК-а (минималне инхибиторне концентрације) за један антибиотик (градијент или Е-тест)"/>
        <s v="Серолошка идентификација бета - хемолитичног стрептокока комерцијалним тестом"/>
        <s v="Серолошка идентификација серогрупе Salmonella enterica"/>
        <s v="Серолошка идентификација Salmonella Enteritidis, Salmonella Typhi"/>
        <s v="Серолошка идентификација Shigella flexneri, Shigella sonnei"/>
        <s v="Серолошка идентификација Staphylococcus aureus"/>
        <s v="Уринокултура"/>
        <s v="Узимање биолошког материјала за микробиолошки преглед"/>
        <s v="Узимање биолошког материјала за микробиолошки преглед у транспортну подлогу"/>
        <s v="Детекција антигена Rota вируса у столици"/>
        <s v="Изолација и идентификација вируса (HSV, VZV, CMV и др.)"/>
        <s v="Узимање назофарингеалног и/или орофарингеалног бриса за преглед на присуство SARS-CoV-2 вируса у транспортну подлогу, у амбуланти"/>
        <s v="Узимање материјала (назофарингеални брис), салива и др.) у циљу доказивања вирусног Ag SARS - CoV-2"/>
        <s v="Детекција вирусног Ag SARS - CoV-2 квалитативном методом"/>
        <s v="Брзи тест за детекцију копро-антигена Entamoeba histolytica/dispar, Cryptosporidium, Giardia"/>
        <s v="Идентификација ектопаразита"/>
        <s v="Идентификација паразита (хелминти)"/>
        <s v="Изолација цревних протозоа из столице (Entamoeba histolytica или друго)"/>
        <s v="Изолација и идентификација слободних живећих амеба (Acanthamoeba или друго)"/>
        <s v="Изолација Trichomonas vaginalis"/>
        <s v="Паразитолошки преглед клиничког узорака осим столице преглед нативног препарата"/>
        <s v="Преглед на антигене паразите - имунохроматографски тест"/>
        <s v="Преглед перинарног отиска на хелмите (Enterobius или друго)"/>
        <s v="Преглед столице на ларве хелмината"/>
        <s v="Преглед столице на паразите - методом концентрације"/>
        <s v="Преглед столице на паразите (негативни препарат)"/>
        <s v="Антимикограм - bujon dilucioni тест (по једном антимикотику)"/>
        <s v="Директан бојени препарат на гљиве"/>
        <s v="Директан нативан препарат на гљиве"/>
        <s v="Хемокултура на гљиве класичном методом"/>
        <s v="Бреглед бриса на гљиве"/>
        <s v="Идентификација културе квасница"/>
        <s v="Преглед осталих биолошких узорака на гљиве"/>
        <s v="Преглед узорака из примарно стерилних регија на гљиве"/>
        <s v="Преглед размаза спутума"/>
        <s v="Бактериолошки преглед столице на Bacillus cereus"/>
        <s v="Радографија глежња - читање" u="1"/>
        <s v="Детекција карбапенемаза за Грам негативе бактерије (фенотипска)" u="1"/>
        <s v="Трансфузија пуне крви" u="1"/>
        <s v="Компјутеризована томографија грудног коша са интравенском применом контрастног средства - снимање" u="1"/>
        <s v="Интермитентна перитонеална диализа, дугорочна" u="1"/>
        <s v="Преглед  CORE  биопсије дојке" u="1"/>
        <s v="Фибероптичка колоноскопија до цекума; дуга колоноскопија" u="1"/>
        <s v="Холтер амбулантно континуираниг ЕКГ снимање" u="1"/>
        <s v="Трансфузија еритроцита" u="1"/>
        <s v="Перкутана биопсија плућа иглом" u="1"/>
        <s v="Одређивање еозинофила у секрету носа" u="1"/>
        <s v="Терапија цеог тела вежбањем" u="1"/>
        <s v="Нископропусна хемодијализа" u="1"/>
        <s v="Квалитативо одређивање IgM и/или IgG антитела на вирус SARS-CoV-2 имунохроматографским тестом" u="1"/>
        <s v="Одржавање уређаја за давање лека" u="1"/>
        <s v="Компјутеризована томографија грудног коша - читање" u="1"/>
        <s v="Интракавитарно давање фармаколошког средства-електролит" u="1"/>
        <s v="Радиографија зглоба кука - читање" u="1"/>
        <s v="Трахеоскопија кроз вештачки отвор  - артефицијелну стому" u="1"/>
        <s v="Конусна биопсија ласером" u="1"/>
        <s v="Тиреостимулирајући хормон (tirotropin, TSH) у серуму/плазми, CMIA/ECLIA/CLIA/TRACE" u="1"/>
        <s v="Поступак одржавање трахеостоме" u="1"/>
        <s v="Континуирано мерење односа између протока и волумена током издисаја или удисаја" u="1"/>
        <s v="Тест кожне осетљивости са ≤ 20 алергена" u="1"/>
        <s v="Инртавенско давање фармаколошког средства, тромболитичко средство" u="1"/>
        <s v="Пуњење уређаја за давање лека, хранљива супстанца" u="1"/>
        <s v="Хемодијафилтрација" u="1"/>
        <s v="Хемокултура аеробно, конвенционална" u="1"/>
        <s v="Седиментација еритроцита (SE)" u="1"/>
        <s v="Кардиопулмонална реанимација" u="1"/>
        <s v="Интраплеурална блокада" u="1"/>
        <s v="25–OH–витамин D3 (холекалциферол) у серуму/плазми, CMIA/ECLIA/CLIA/TRACE" u="1"/>
        <s v="Тест оптерећења у сврхе процене респираторног статуса" u="1"/>
        <s v="Рдиографија уринарног система - читање" u="1"/>
        <s v="Аутоматска перитонеумска дијализа -APD" u="1"/>
        <s v="Инцизија плеуре" u="1"/>
        <s v="Миоглобин (Мb) у серуму" u="1"/>
        <s v="Испирање катетера, некласификовано на другом месту" u="1"/>
        <s v="Тест оптерећења у сврху процене респираторног статуса " u="1"/>
        <s v="Интравенско давање фармаколшког средства, инсулин" u="1"/>
        <s v="Вежбе дисањау лечењу болести респираторног система" u="1"/>
        <s v="Кардиоверзија" u="1"/>
        <s v="Бактериолошки преглед биолошког материјала на Corynebacterium diphtheriae групу " u="1"/>
        <s v="Орално давање фармаколошког средства, друго и некласификовано фармаколошко средство-давање свих преосталих лекова" u="1"/>
        <s v="Израда једног необојеног  серијског  препарата" u="1"/>
        <s v="Ексфолијативна цитологија ткива репродуктивних органа жене-неаутоматизована припрема и аутоматизовано бојење" u="1"/>
        <s v="Оксиметрија" u="1"/>
        <s v="SVAB биопсија дојке" u="1"/>
        <s v="Радографија грудног коша - читање" u="1"/>
        <s v="Орално давање фармаколошког средства, друго и неклсификовано фармаколошко средство  " u="1"/>
        <s v="Преглед размаза пунктата" u="1"/>
        <s v="Терапија топлотом" u="1"/>
        <s v="Пуњење уређаја за давање лека, електролит" u="1"/>
        <s v="Радиографија хумеруса - читање" u="1"/>
        <s v="Субкутано давање фармаколошког средства, инсулин" u="1"/>
        <s v="Радиографско снимање параназалног синуса - читање" u="1"/>
        <s v="Интермитентна перитонеумска дијализа -IPD (болнички вид хроничног лечења)" u="1"/>
        <s v="Преглед  биоптата тумора дојке" u="1"/>
        <s v="Пласирање дренакроз међуребарни простор" u="1"/>
        <s v="Високопропусна хемодијализа" u="1"/>
        <s v="Испитивање антибиотске осетљивости бактерија, _x000a_диск-дифузионом методом на другу и/или _x000a_трећу линију" u="1"/>
        <s v="Обрада коже и поткожног ткива без екцизије" u="1"/>
        <s v="Преглед ендоскопсог узорка једњака,односно  желуца, односно танког, односно дебелог црева, односно аналног канала-макроскопска и микроскопска анализа и дијагноза промене у ендоскопском исечку једњака, односно желуца, односно танког, односно дебелог црева, одноно аналног канала" u="1"/>
        <s v="Интракавитарно давање фармаколошког средства, анти-инфективно средство" u="1"/>
        <s v="Интрамускуларно давање фармаколошког средства анти-инфективно средство" u="1"/>
        <s v="Фибероптички преглед фарингса" u="1"/>
        <s v="Удружене здравствене процедуре,  радна терапија" u="1"/>
        <s v="Тироксин, слободан (fT4) у серуму/плазми, CMIA/ECLIA/CLIA/TRACE" u="1"/>
        <s v="Терапијска торакоцентеза" u="1"/>
        <s v="Риноалерголошко испитивање на стандардне нутритивне алергене" u="1"/>
        <s v="Дијагностичка торакоцентеза" u="1"/>
        <s v="Ултразвучни преглед коже и поткожног ткива" u="1"/>
        <s v="Вежбе на справама и ергобициклу" u="1"/>
        <s v="Компјутеризована томографија абдомена - читање" u="1"/>
        <s v="Праћење системског артеријског притиска" u="1"/>
        <s v="Радиографија лумбалносакралног дела кичме - читање" u="1"/>
        <s v="Ултразвучни преглед штитасте жлезде" u="1"/>
        <s v="Орално давање фармаколочког средства, друго и некласификовано фармаколошко средство" u="1"/>
        <s v="Орално давање фармаколошког средства, друго и некласификовано фармаколошко средство" u="1"/>
        <s v="Интравенско давање фармаколшког средства, анти-инфективно средство" u="1"/>
        <s v="Радиграфија пелвиса - читање" u="1"/>
        <s v="Радиографија лобање - читање" u="1"/>
        <s v="Радиографско снимањe дојки,обострано" u="1"/>
        <s v="Ултразвучни преглед дојке, билатералан" u="1"/>
        <s v="Полисомнографија" u="1"/>
        <s v="Одражавање ендотрахеалне интубације, једнолуменски тубус" u="1"/>
        <s v="Узимање узорка крви пункцијом за доказивање присуства антитела на вирус SARS-CoV-2, у амбуланти" u="1"/>
        <s v="Спироергометрија са вежбањем" u="1"/>
        <s v="Ултрачвучни преглед кука" u="1"/>
        <s v="Уллтразвучни преглед дојки" u="1"/>
        <s v="Обука заштитним покретима и положајим тела код дископатичара" u="1"/>
        <s v="Флуроскопија - читање" u="1"/>
        <s v="Радиографија рамена или скапуле - читање" u="1"/>
        <s v="Флуроскопија" u="1"/>
        <s v="Треће или супервизијско читање радиографског снимка дојке у оквиру организованог скрининга" u="1"/>
        <s v="Мерење издржљивости или замора диасјних мишића" u="1"/>
        <s v="Отворена биопсија дојке" u="1"/>
        <s v="CORE биопсија дојке" u="1"/>
        <s v="Радиографско снимање хумеруса" u="1"/>
        <s v="Седација, АSА 10" u="1"/>
        <s v="Преглед вагиналног бриса на бактеријску вагинозу прегледом бојеног препарата" u="1"/>
        <s v="Детекција присуства и испитивање антибиотске осетљивости U.-urealyticum- и M. hominis " u="1"/>
        <s v="Макроскопски налаз у преуларног пунктата " u="1"/>
        <s v="Интравенско давање фармаколошког средства, стероид" u="1"/>
        <s v="Серолошка идентификација серогрупе Salmonella enerica" u="1"/>
        <s v="Терапијска плазмафереза" u="1"/>
        <s v="Интравенско давање фармаколочког средства, електролит" u="1"/>
        <s v="Интравенско давање фармаколошког средства, електролит" u="1"/>
        <s v="Интравеснко давање фармаколочког средства, електролит" u="1"/>
        <s v="Интрамускуларнодавање фармаколошког средства анти-инфективно средство" u="1"/>
        <s v="Поступак одржавања неинвазивне вентилаторне подршке,≥ 96 сати" u="1"/>
        <s v="Прво читање радиографског снимка дојке у оквиру организованог скрининга" u="1"/>
        <s v="Интравенско давање фармаколошког средства, друго и некласификовано фармаколошко средство" u="1"/>
        <s v="Радиграфија абдомена - читање" u="1"/>
        <s v="Радиографија стопала - читање" u="1"/>
        <s v="Фибероптичка колоноскопија до цекума са полипектомијом; колоноскопија до цекума са вишеструким полипектомијама; дуга колоноскопија са полипектомијом " u="1"/>
        <s v="Tропонин I у серуму" u="1"/>
        <s v="Интермитентна хемодиафилтрација" u="1"/>
        <s v="Ендотрахеална интубација, једнолуменски тубус" u="1"/>
        <s v="Обрада коже и поткожног ткива" u="1"/>
        <s v="D-Dimer-у плазми, семиквантитативно" u="1"/>
        <s v="Кардиоваскуларни стрес-тест оптерећења" u="1"/>
        <s v="Тријодтиронин, слободан (fT3) у серуму/плазми, CMIA/ECLIA/CLIA/TRACE" u="1"/>
        <s v="Орално давање фармаколошког средства, друго и неклсификовано фармаколошко средство" u="1"/>
        <s v="Континуирана перитонеална дијализа, дугорочна" u="1"/>
        <s v="Десензибилизација на инхалационе алергене - сублингавална или орална" u="1"/>
        <s v="Мерење размене гасова" u="1"/>
        <s v="EX TEMPORE анализа добијеног материјала" u="1"/>
        <s v="Увежбавање вештина у активностима повезаним са положајем тела/мобилношћу/покретом" u="1"/>
        <s v="Компјутеризована томографија абдомена са интравенском применом контрастног средства - снимање" u="1"/>
        <s v="Трансфузија тромбоцита" u="1"/>
        <s v="Риноалерголошка алерген специфична хиипосензибилизација" u="1"/>
        <s v="Десензибилизација на инхалационе алергене - класична (субкутане ињекције)" u="1"/>
        <s v="Радиграфија лакта - читање" u="1"/>
        <s v="Континуирана амбулаторна перитонеумска дијализа-CAPD" u="1"/>
        <s v="Терапија хладноћом " u="1"/>
        <s v="Радиграфско снимање фемура - читање" u="1"/>
        <s v="Затворена масажа срца" u="1"/>
        <s v="Бактериолошки преглед експримата простате или сперме" u="1"/>
        <s v="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 " u="1"/>
        <s v="Доказивање продукције или присуства токсина Clostriduim difficilae A или В" u="1"/>
        <s v="Преглед дела цервикса добијеног методом &quot;омчице&quot;" u="1"/>
        <s v="Интравенско давање фармаколошког средства, хранљива супстанца" u="1"/>
        <s v="Радифрафија колена - читање" u="1"/>
        <s v="Интравенско давање фармаколшког средства, електролит" u="1"/>
        <s v="Поступак одржавања неинвазивне вентилаторне подршке, ≤ 24 сата" u="1"/>
        <s v="Детекција антигена Helicobacter pylori-имунохроматографским тестом" u="1"/>
        <s v="Инфилтрација локалног анестетика АSА 10" u="1"/>
        <s v="Радиографија торакалног дела кичме - читање" u="1"/>
        <s v="Преглед полипа желуца, односно танког црева, односно дебелог црева-макроскопска и микроскопска анализа и дијагноза полипоидне лезије желуца, односно танког црева, односно дебелог црева" u="1"/>
        <s v="Преглед узорка на демидикозу, шугу и друге ектопаразитозе" u="1"/>
        <s v="Супервизијско тумачење ПАП налаза у организованом скринингу карцинома грлића материце" u="1"/>
        <s v="Плеуродеза" u="1"/>
        <s v="Интравенско давање фармаколошког средства, електорлит" u="1"/>
        <s v="Перкутана биопсија плеуре иглом" u="1"/>
        <s v="Радиграфија шаке и ручног зглоба - читање" u="1"/>
        <s v="Радиографија цервикалног дела кичме - читање" u="1"/>
        <s v="Појединачна пријава заразне болести" u="1"/>
        <s v="Преглед конизата цервикса" u="1"/>
        <s v="Снимање просечног сигнаа ЕКГ-а" u="1"/>
        <s v="Циљана биопсија дојке или ендоцервикална киретажа" u="1"/>
        <s v="Апликација лека у нос" u="1"/>
        <s v="Субкутано давање фармаколшког средтва, друго и некласификовано фармаколошко средство" u="1"/>
        <s v="Хемодијализа" u="1"/>
        <s v="Поступак одржавања неинвазивне вентилаторне подршке,&gt; 24 сата и &lt; 96 сати" u="1"/>
        <s v="Бактериолошки преглед интраваскуларних катетера (семиквантитативно)" u="1"/>
        <s v="Замена каниле за трахеостомију" u="1"/>
        <s v="Прокалцитонин (PCT) у серуму/плазми, CMIA/ECLIA/CLIA/TRACE/ELFA" u="1"/>
        <s v="Друго читање радиографског снимка дојке у оквиру организованог скрининга" u="1"/>
        <s v="Вибромасажа" u="1"/>
        <s v="Бронхоскопија кроз вештачки отвор - артефицијелну стому" u="1"/>
        <s v="Неки други начин давања фармаколошког средства друго и некласификовано фармаколошко средство" u="1"/>
        <s v="Ултрашвучни преглед скротума " u="1"/>
        <s v="Риноалерголошко испитивање специфичним респираторним алергеном" u="1"/>
        <s v="Натријум у серуму, јон-селективном електродом (JSE) " u="1"/>
        <s v="Бронходилататорни тест" u="1"/>
        <s v="Интравенско давање фармаколошког средства, хранлјива супстанца" u="1"/>
      </sharedItems>
    </cacheField>
    <cacheField name="Амбулантни (План за 2025.)" numFmtId="0">
      <sharedItems containsString="0" containsBlank="1" containsNumber="1" containsInteger="1" minValue="0" maxValue="485323"/>
    </cacheField>
    <cacheField name="Амбулантни (Извршење јануар - септембар  2025.)" numFmtId="0">
      <sharedItems containsString="0" containsBlank="1" containsNumber="1" containsInteger="1" minValue="0" maxValue="253972"/>
    </cacheField>
    <cacheField name="Стационарни (План за 2025.)" numFmtId="0">
      <sharedItems containsString="0" containsBlank="1" containsNumber="1" containsInteger="1" minValue="1" maxValue="143838"/>
    </cacheField>
    <cacheField name="Стационарни (Извршење јануар - септембар  2025.)" numFmtId="0">
      <sharedItems containsString="0" containsBlank="1" containsNumber="1" containsInteger="1" minValue="0" maxValue="136436"/>
    </cacheField>
    <cacheField name="Укупно (План за 2025.)" numFmtId="0">
      <sharedItems containsString="0" containsBlank="1" containsNumber="1" containsInteger="1" minValue="0" maxValue="629161"/>
    </cacheField>
    <cacheField name="Укупно (Извршење јануар - септембар  2025.)" numFmtId="0">
      <sharedItems containsString="0" containsBlank="1" containsNumber="1" containsInteger="1" minValue="0" maxValue="3904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5">
  <r>
    <m/>
    <m/>
    <x v="0"/>
    <x v="0"/>
    <m/>
    <m/>
    <m/>
    <m/>
    <m/>
    <m/>
  </r>
  <r>
    <m/>
    <s v="Специјалистички прегледи"/>
    <x v="0"/>
    <x v="0"/>
    <m/>
    <m/>
    <m/>
    <m/>
    <m/>
    <m/>
  </r>
  <r>
    <m/>
    <s v="Сви прегледи укупно"/>
    <x v="0"/>
    <x v="0"/>
    <n v="4760"/>
    <n v="2990"/>
    <n v="310"/>
    <n v="206"/>
    <n v="5070"/>
    <n v="3196"/>
  </r>
  <r>
    <s v="Физикална медицина одрасли"/>
    <m/>
    <x v="1"/>
    <x v="1"/>
    <n v="1400"/>
    <n v="1059"/>
    <n v="250"/>
    <n v="165"/>
    <n v="1650"/>
    <n v="1224"/>
  </r>
  <r>
    <m/>
    <m/>
    <x v="2"/>
    <x v="2"/>
    <n v="2600"/>
    <n v="1662"/>
    <m/>
    <m/>
    <n v="2600"/>
    <n v="1662"/>
  </r>
  <r>
    <s v="Коштано зглобна обољења деце"/>
    <m/>
    <x v="1"/>
    <x v="1"/>
    <n v="260"/>
    <n v="141"/>
    <n v="50"/>
    <n v="39"/>
    <n v="310"/>
    <n v="180"/>
  </r>
  <r>
    <m/>
    <m/>
    <x v="2"/>
    <x v="2"/>
    <n v="500"/>
    <n v="128"/>
    <m/>
    <m/>
    <n v="500"/>
    <n v="128"/>
  </r>
  <r>
    <m/>
    <m/>
    <x v="3"/>
    <x v="3"/>
    <m/>
    <m/>
    <n v="10"/>
    <n v="2"/>
    <n v="10"/>
    <n v="2"/>
  </r>
  <r>
    <m/>
    <m/>
    <x v="0"/>
    <x v="0"/>
    <m/>
    <m/>
    <m/>
    <m/>
    <m/>
    <m/>
  </r>
  <r>
    <m/>
    <s v="Здравствене услуге"/>
    <x v="0"/>
    <x v="0"/>
    <m/>
    <m/>
    <m/>
    <m/>
    <m/>
    <m/>
  </r>
  <r>
    <m/>
    <s v="Све услуге укупно"/>
    <x v="0"/>
    <x v="0"/>
    <n v="485323"/>
    <n v="253972"/>
    <n v="143838"/>
    <n v="136436"/>
    <n v="629161"/>
    <n v="390408"/>
  </r>
  <r>
    <m/>
    <s v="Остале услуге"/>
    <x v="0"/>
    <x v="4"/>
    <m/>
    <m/>
    <m/>
    <m/>
    <m/>
    <m/>
  </r>
  <r>
    <s v="ОДЕЉЕЊЕ ЗА РЕХАБИЛИАТЦИЈУ ОДРАСЛИХ - респираторна рехабилитација"/>
    <m/>
    <x v="4"/>
    <x v="5"/>
    <m/>
    <m/>
    <n v="762"/>
    <n v="38"/>
    <n v="762"/>
    <n v="38"/>
  </r>
  <r>
    <m/>
    <m/>
    <x v="5"/>
    <x v="6"/>
    <m/>
    <m/>
    <n v="4"/>
    <m/>
    <n v="4"/>
    <n v="0"/>
  </r>
  <r>
    <m/>
    <m/>
    <x v="6"/>
    <x v="7"/>
    <m/>
    <m/>
    <n v="2"/>
    <n v="7"/>
    <n v="2"/>
    <n v="7"/>
  </r>
  <r>
    <m/>
    <m/>
    <x v="7"/>
    <x v="8"/>
    <m/>
    <m/>
    <n v="200"/>
    <n v="7"/>
    <n v="200"/>
    <n v="7"/>
  </r>
  <r>
    <m/>
    <m/>
    <x v="8"/>
    <x v="9"/>
    <m/>
    <m/>
    <n v="200"/>
    <n v="7"/>
    <n v="200"/>
    <n v="7"/>
  </r>
  <r>
    <m/>
    <m/>
    <x v="9"/>
    <x v="10"/>
    <m/>
    <m/>
    <n v="1000"/>
    <n v="854"/>
    <n v="1000"/>
    <n v="854"/>
  </r>
  <r>
    <m/>
    <m/>
    <x v="10"/>
    <x v="11"/>
    <m/>
    <m/>
    <n v="2"/>
    <n v="2"/>
    <n v="2"/>
    <n v="2"/>
  </r>
  <r>
    <m/>
    <m/>
    <x v="11"/>
    <x v="12"/>
    <m/>
    <m/>
    <n v="1990"/>
    <n v="1427"/>
    <n v="1990"/>
    <n v="1427"/>
  </r>
  <r>
    <m/>
    <m/>
    <x v="12"/>
    <x v="13"/>
    <m/>
    <m/>
    <n v="30"/>
    <n v="34"/>
    <n v="30"/>
    <n v="34"/>
  </r>
  <r>
    <m/>
    <m/>
    <x v="13"/>
    <x v="14"/>
    <m/>
    <m/>
    <n v="15"/>
    <m/>
    <n v="15"/>
    <n v="0"/>
  </r>
  <r>
    <m/>
    <m/>
    <x v="14"/>
    <x v="15"/>
    <m/>
    <m/>
    <n v="1000"/>
    <n v="776"/>
    <n v="1000"/>
    <n v="776"/>
  </r>
  <r>
    <m/>
    <m/>
    <x v="15"/>
    <x v="16"/>
    <m/>
    <m/>
    <n v="5"/>
    <m/>
    <n v="5"/>
    <n v="0"/>
  </r>
  <r>
    <m/>
    <m/>
    <x v="16"/>
    <x v="17"/>
    <m/>
    <m/>
    <n v="5"/>
    <m/>
    <n v="5"/>
    <n v="0"/>
  </r>
  <r>
    <m/>
    <m/>
    <x v="17"/>
    <x v="18"/>
    <m/>
    <m/>
    <n v="5"/>
    <m/>
    <n v="5"/>
    <n v="0"/>
  </r>
  <r>
    <m/>
    <m/>
    <x v="18"/>
    <x v="19"/>
    <m/>
    <m/>
    <n v="30"/>
    <m/>
    <n v="30"/>
    <n v="0"/>
  </r>
  <r>
    <m/>
    <m/>
    <x v="19"/>
    <x v="20"/>
    <m/>
    <m/>
    <n v="2"/>
    <m/>
    <n v="2"/>
    <n v="0"/>
  </r>
  <r>
    <m/>
    <m/>
    <x v="20"/>
    <x v="21"/>
    <m/>
    <m/>
    <n v="3"/>
    <m/>
    <n v="3"/>
    <n v="0"/>
  </r>
  <r>
    <m/>
    <m/>
    <x v="0"/>
    <x v="22"/>
    <m/>
    <m/>
    <m/>
    <m/>
    <n v="0"/>
    <n v="0"/>
  </r>
  <r>
    <m/>
    <m/>
    <x v="21"/>
    <x v="23"/>
    <m/>
    <m/>
    <n v="40"/>
    <n v="19"/>
    <n v="40"/>
    <n v="19"/>
  </r>
  <r>
    <m/>
    <m/>
    <x v="22"/>
    <x v="24"/>
    <m/>
    <m/>
    <n v="16"/>
    <n v="9"/>
    <n v="16"/>
    <n v="9"/>
  </r>
  <r>
    <m/>
    <m/>
    <x v="23"/>
    <x v="25"/>
    <m/>
    <m/>
    <n v="94"/>
    <n v="3589"/>
    <n v="94"/>
    <n v="3589"/>
  </r>
  <r>
    <m/>
    <m/>
    <x v="24"/>
    <x v="26"/>
    <m/>
    <m/>
    <n v="5"/>
    <n v="1679"/>
    <n v="5"/>
    <n v="1679"/>
  </r>
  <r>
    <m/>
    <m/>
    <x v="25"/>
    <x v="27"/>
    <m/>
    <m/>
    <n v="130"/>
    <n v="18"/>
    <n v="130"/>
    <n v="18"/>
  </r>
  <r>
    <m/>
    <m/>
    <x v="26"/>
    <x v="28"/>
    <m/>
    <m/>
    <n v="82"/>
    <n v="172"/>
    <n v="82"/>
    <n v="172"/>
  </r>
  <r>
    <m/>
    <m/>
    <x v="27"/>
    <x v="29"/>
    <m/>
    <m/>
    <n v="500"/>
    <n v="339"/>
    <n v="500"/>
    <n v="339"/>
  </r>
  <r>
    <m/>
    <m/>
    <x v="28"/>
    <x v="30"/>
    <m/>
    <m/>
    <n v="550"/>
    <n v="2219"/>
    <n v="550"/>
    <n v="2219"/>
  </r>
  <r>
    <m/>
    <m/>
    <x v="29"/>
    <x v="31"/>
    <m/>
    <m/>
    <n v="90"/>
    <m/>
    <n v="90"/>
    <n v="0"/>
  </r>
  <r>
    <m/>
    <m/>
    <x v="30"/>
    <x v="32"/>
    <m/>
    <m/>
    <n v="300"/>
    <n v="48"/>
    <n v="300"/>
    <n v="48"/>
  </r>
  <r>
    <m/>
    <m/>
    <x v="31"/>
    <x v="33"/>
    <m/>
    <m/>
    <n v="830"/>
    <n v="2728"/>
    <n v="830"/>
    <n v="2728"/>
  </r>
  <r>
    <m/>
    <m/>
    <x v="32"/>
    <x v="34"/>
    <m/>
    <m/>
    <n v="3200"/>
    <n v="2635"/>
    <n v="3200"/>
    <n v="2635"/>
  </r>
  <r>
    <m/>
    <m/>
    <x v="33"/>
    <x v="35"/>
    <m/>
    <m/>
    <n v="406"/>
    <n v="1570"/>
    <n v="406"/>
    <n v="1570"/>
  </r>
  <r>
    <m/>
    <m/>
    <x v="34"/>
    <x v="36"/>
    <m/>
    <m/>
    <n v="74"/>
    <n v="141"/>
    <n v="74"/>
    <n v="141"/>
  </r>
  <r>
    <m/>
    <m/>
    <x v="35"/>
    <x v="37"/>
    <m/>
    <m/>
    <n v="18000"/>
    <n v="11220"/>
    <n v="18000"/>
    <n v="11220"/>
  </r>
  <r>
    <m/>
    <m/>
    <x v="0"/>
    <x v="0"/>
    <m/>
    <m/>
    <m/>
    <m/>
    <m/>
    <m/>
  </r>
  <r>
    <s v="Локомоторна рехабилитација и реуматска обољења"/>
    <m/>
    <x v="0"/>
    <x v="0"/>
    <m/>
    <m/>
    <m/>
    <m/>
    <m/>
    <m/>
  </r>
  <r>
    <m/>
    <m/>
    <x v="36"/>
    <x v="38"/>
    <n v="2680"/>
    <n v="1036"/>
    <n v="100"/>
    <n v="38"/>
    <n v="2780"/>
    <n v="1074"/>
  </r>
  <r>
    <m/>
    <m/>
    <x v="37"/>
    <x v="39"/>
    <n v="19300"/>
    <n v="11067"/>
    <n v="860"/>
    <n v="1889"/>
    <n v="20160"/>
    <n v="12956"/>
  </r>
  <r>
    <m/>
    <m/>
    <x v="38"/>
    <x v="40"/>
    <n v="15000"/>
    <n v="5793"/>
    <n v="130"/>
    <n v="423"/>
    <n v="15130"/>
    <n v="6216"/>
  </r>
  <r>
    <m/>
    <m/>
    <x v="39"/>
    <x v="41"/>
    <n v="11580"/>
    <n v="2720"/>
    <n v="120"/>
    <n v="103"/>
    <n v="11700"/>
    <n v="2823"/>
  </r>
  <r>
    <m/>
    <m/>
    <x v="40"/>
    <x v="42"/>
    <n v="1000"/>
    <m/>
    <m/>
    <m/>
    <n v="1000"/>
    <n v="0"/>
  </r>
  <r>
    <m/>
    <m/>
    <x v="41"/>
    <x v="43"/>
    <n v="7040"/>
    <n v="225"/>
    <m/>
    <m/>
    <n v="7040"/>
    <n v="225"/>
  </r>
  <r>
    <m/>
    <m/>
    <x v="42"/>
    <x v="44"/>
    <n v="23070"/>
    <n v="7684"/>
    <n v="1700"/>
    <n v="1925"/>
    <n v="24770"/>
    <n v="9609"/>
  </r>
  <r>
    <m/>
    <m/>
    <x v="43"/>
    <x v="45"/>
    <n v="4420"/>
    <n v="1637"/>
    <n v="100"/>
    <n v="632"/>
    <n v="4520"/>
    <n v="2269"/>
  </r>
  <r>
    <m/>
    <m/>
    <x v="44"/>
    <x v="46"/>
    <n v="2220"/>
    <n v="1658"/>
    <m/>
    <m/>
    <n v="2220"/>
    <n v="1658"/>
  </r>
  <r>
    <m/>
    <m/>
    <x v="45"/>
    <x v="47"/>
    <n v="3400"/>
    <m/>
    <n v="200"/>
    <m/>
    <n v="3600"/>
    <n v="0"/>
  </r>
  <r>
    <m/>
    <m/>
    <x v="46"/>
    <x v="48"/>
    <n v="1800"/>
    <n v="1784"/>
    <m/>
    <m/>
    <n v="1800"/>
    <n v="1784"/>
  </r>
  <r>
    <m/>
    <m/>
    <x v="47"/>
    <x v="49"/>
    <n v="8480"/>
    <n v="5025"/>
    <m/>
    <m/>
    <n v="8480"/>
    <n v="5025"/>
  </r>
  <r>
    <m/>
    <m/>
    <x v="48"/>
    <x v="50"/>
    <n v="11850"/>
    <n v="7142"/>
    <n v="205"/>
    <n v="5"/>
    <n v="12055"/>
    <n v="7147"/>
  </r>
  <r>
    <m/>
    <m/>
    <x v="49"/>
    <x v="51"/>
    <n v="8000"/>
    <n v="4967"/>
    <n v="4220"/>
    <n v="4316"/>
    <n v="12220"/>
    <n v="9283"/>
  </r>
  <r>
    <m/>
    <m/>
    <x v="50"/>
    <x v="52"/>
    <n v="30600"/>
    <n v="15183"/>
    <n v="4220"/>
    <n v="4316"/>
    <n v="34820"/>
    <n v="19499"/>
  </r>
  <r>
    <m/>
    <m/>
    <x v="51"/>
    <x v="53"/>
    <n v="17790"/>
    <n v="9342"/>
    <n v="4220"/>
    <n v="4316"/>
    <n v="22010"/>
    <n v="13658"/>
  </r>
  <r>
    <m/>
    <m/>
    <x v="52"/>
    <x v="54"/>
    <n v="7990"/>
    <n v="5025"/>
    <m/>
    <m/>
    <n v="7990"/>
    <n v="5025"/>
  </r>
  <r>
    <m/>
    <m/>
    <x v="53"/>
    <x v="55"/>
    <n v="32000"/>
    <n v="15183"/>
    <n v="4320"/>
    <n v="4316"/>
    <n v="36320"/>
    <n v="19499"/>
  </r>
  <r>
    <m/>
    <m/>
    <x v="54"/>
    <x v="56"/>
    <n v="30000"/>
    <n v="15190"/>
    <n v="4220"/>
    <n v="4316"/>
    <n v="34220"/>
    <n v="19506"/>
  </r>
  <r>
    <m/>
    <m/>
    <x v="55"/>
    <x v="57"/>
    <n v="25500"/>
    <n v="14152"/>
    <n v="4220"/>
    <n v="4316"/>
    <n v="29720"/>
    <n v="18468"/>
  </r>
  <r>
    <m/>
    <m/>
    <x v="56"/>
    <x v="58"/>
    <n v="490"/>
    <n v="310"/>
    <m/>
    <m/>
    <n v="490"/>
    <n v="310"/>
  </r>
  <r>
    <m/>
    <m/>
    <x v="57"/>
    <x v="59"/>
    <n v="25580"/>
    <n v="14377"/>
    <n v="4320"/>
    <n v="4316"/>
    <n v="29900"/>
    <n v="18693"/>
  </r>
  <r>
    <m/>
    <m/>
    <x v="58"/>
    <x v="60"/>
    <n v="18000"/>
    <n v="10002"/>
    <n v="4330"/>
    <n v="4316"/>
    <n v="22330"/>
    <n v="14318"/>
  </r>
  <r>
    <m/>
    <m/>
    <x v="59"/>
    <x v="61"/>
    <n v="200"/>
    <n v="4126"/>
    <n v="2300"/>
    <n v="9"/>
    <n v="2500"/>
    <n v="4135"/>
  </r>
  <r>
    <m/>
    <m/>
    <x v="60"/>
    <x v="62"/>
    <n v="20"/>
    <m/>
    <n v="50"/>
    <m/>
    <n v="70"/>
    <n v="0"/>
  </r>
  <r>
    <m/>
    <m/>
    <x v="61"/>
    <x v="63"/>
    <n v="1600"/>
    <n v="9562"/>
    <m/>
    <m/>
    <n v="1600"/>
    <n v="9562"/>
  </r>
  <r>
    <m/>
    <m/>
    <x v="62"/>
    <x v="64"/>
    <n v="8230"/>
    <n v="2764"/>
    <m/>
    <m/>
    <n v="8230"/>
    <n v="2764"/>
  </r>
  <r>
    <m/>
    <m/>
    <x v="63"/>
    <x v="65"/>
    <n v="1200"/>
    <m/>
    <n v="100"/>
    <n v="50"/>
    <n v="1300"/>
    <n v="50"/>
  </r>
  <r>
    <m/>
    <m/>
    <x v="64"/>
    <x v="66"/>
    <n v="200"/>
    <n v="20"/>
    <m/>
    <m/>
    <n v="200"/>
    <n v="20"/>
  </r>
  <r>
    <m/>
    <m/>
    <x v="65"/>
    <x v="67"/>
    <n v="3720"/>
    <n v="271"/>
    <m/>
    <m/>
    <n v="3720"/>
    <n v="271"/>
  </r>
  <r>
    <m/>
    <m/>
    <x v="66"/>
    <x v="68"/>
    <n v="14000"/>
    <n v="7142"/>
    <n v="4220"/>
    <n v="4367"/>
    <n v="18220"/>
    <n v="11509"/>
  </r>
  <r>
    <m/>
    <m/>
    <x v="67"/>
    <x v="69"/>
    <n v="9090"/>
    <n v="7069"/>
    <m/>
    <m/>
    <n v="9090"/>
    <n v="7069"/>
  </r>
  <r>
    <m/>
    <m/>
    <x v="68"/>
    <x v="70"/>
    <n v="14070"/>
    <n v="9039"/>
    <m/>
    <m/>
    <n v="14070"/>
    <n v="9039"/>
  </r>
  <r>
    <m/>
    <m/>
    <x v="69"/>
    <x v="71"/>
    <n v="5850"/>
    <n v="2938"/>
    <m/>
    <m/>
    <n v="5850"/>
    <n v="2938"/>
  </r>
  <r>
    <m/>
    <m/>
    <x v="70"/>
    <x v="72"/>
    <n v="25350"/>
    <n v="14152"/>
    <n v="4320"/>
    <n v="4316"/>
    <n v="29670"/>
    <n v="18468"/>
  </r>
  <r>
    <m/>
    <m/>
    <x v="71"/>
    <x v="73"/>
    <n v="24500"/>
    <n v="11987"/>
    <n v="4320"/>
    <n v="4315"/>
    <n v="28820"/>
    <n v="16302"/>
  </r>
  <r>
    <m/>
    <m/>
    <x v="72"/>
    <x v="74"/>
    <n v="8000"/>
    <n v="4967"/>
    <n v="4220"/>
    <n v="4316"/>
    <n v="12220"/>
    <n v="9283"/>
  </r>
  <r>
    <m/>
    <m/>
    <x v="73"/>
    <x v="75"/>
    <n v="200"/>
    <n v="10"/>
    <n v="4320"/>
    <n v="4311"/>
    <n v="4520"/>
    <n v="4321"/>
  </r>
  <r>
    <m/>
    <m/>
    <x v="74"/>
    <x v="76"/>
    <n v="12500"/>
    <n v="5532"/>
    <n v="70"/>
    <n v="29"/>
    <n v="12570"/>
    <n v="5561"/>
  </r>
  <r>
    <m/>
    <m/>
    <x v="75"/>
    <x v="77"/>
    <n v="100"/>
    <m/>
    <n v="150"/>
    <n v="119"/>
    <n v="250"/>
    <n v="119"/>
  </r>
  <r>
    <m/>
    <m/>
    <x v="76"/>
    <x v="78"/>
    <n v="7000"/>
    <n v="5109"/>
    <n v="4010"/>
    <m/>
    <n v="11010"/>
    <n v="5109"/>
  </r>
  <r>
    <m/>
    <m/>
    <x v="77"/>
    <x v="79"/>
    <n v="5500"/>
    <n v="3332"/>
    <m/>
    <m/>
    <n v="5500"/>
    <n v="3332"/>
  </r>
  <r>
    <m/>
    <m/>
    <x v="0"/>
    <x v="0"/>
    <m/>
    <m/>
    <m/>
    <m/>
    <m/>
    <m/>
  </r>
  <r>
    <s v="ОДЕЉЕЊЕ ЗА РЕХАБИЛИТАЦИЈУ ДЕЦЕ - респираторна рехабилитација"/>
    <m/>
    <x v="0"/>
    <x v="4"/>
    <m/>
    <m/>
    <m/>
    <m/>
    <m/>
    <m/>
  </r>
  <r>
    <m/>
    <m/>
    <x v="5"/>
    <x v="6"/>
    <m/>
    <m/>
    <n v="53"/>
    <n v="2"/>
    <n v="53"/>
    <n v="2"/>
  </r>
  <r>
    <m/>
    <m/>
    <x v="7"/>
    <x v="8"/>
    <m/>
    <m/>
    <n v="5"/>
    <m/>
    <n v="5"/>
    <n v="0"/>
  </r>
  <r>
    <m/>
    <m/>
    <x v="8"/>
    <x v="9"/>
    <m/>
    <m/>
    <n v="5"/>
    <m/>
    <n v="5"/>
    <n v="0"/>
  </r>
  <r>
    <m/>
    <m/>
    <x v="9"/>
    <x v="10"/>
    <m/>
    <m/>
    <n v="300"/>
    <n v="169"/>
    <n v="300"/>
    <n v="169"/>
  </r>
  <r>
    <m/>
    <m/>
    <x v="11"/>
    <x v="12"/>
    <m/>
    <m/>
    <n v="38"/>
    <n v="13"/>
    <n v="38"/>
    <n v="13"/>
  </r>
  <r>
    <m/>
    <m/>
    <x v="13"/>
    <x v="14"/>
    <m/>
    <m/>
    <n v="5"/>
    <n v="3"/>
    <n v="5"/>
    <n v="3"/>
  </r>
  <r>
    <m/>
    <m/>
    <x v="0"/>
    <x v="0"/>
    <m/>
    <m/>
    <m/>
    <m/>
    <m/>
    <m/>
  </r>
  <r>
    <m/>
    <m/>
    <x v="0"/>
    <x v="22"/>
    <m/>
    <m/>
    <m/>
    <m/>
    <m/>
    <m/>
  </r>
  <r>
    <m/>
    <m/>
    <x v="78"/>
    <x v="80"/>
    <m/>
    <m/>
    <n v="500"/>
    <n v="1024"/>
    <n v="500"/>
    <n v="1024"/>
  </r>
  <r>
    <m/>
    <m/>
    <x v="64"/>
    <x v="66"/>
    <m/>
    <m/>
    <n v="3120"/>
    <n v="2471"/>
    <n v="3120"/>
    <n v="2471"/>
  </r>
  <r>
    <m/>
    <m/>
    <x v="23"/>
    <x v="25"/>
    <m/>
    <m/>
    <n v="550"/>
    <n v="1211"/>
    <n v="550"/>
    <n v="1211"/>
  </r>
  <r>
    <m/>
    <m/>
    <x v="24"/>
    <x v="26"/>
    <m/>
    <m/>
    <n v="2"/>
    <n v="132"/>
    <n v="2"/>
    <n v="132"/>
  </r>
  <r>
    <m/>
    <m/>
    <x v="26"/>
    <x v="28"/>
    <m/>
    <m/>
    <n v="100"/>
    <n v="61"/>
    <n v="100"/>
    <n v="61"/>
  </r>
  <r>
    <m/>
    <m/>
    <x v="32"/>
    <x v="34"/>
    <m/>
    <m/>
    <n v="15"/>
    <n v="10"/>
    <n v="15"/>
    <n v="10"/>
  </r>
  <r>
    <m/>
    <m/>
    <x v="35"/>
    <x v="37"/>
    <m/>
    <m/>
    <n v="6000"/>
    <n v="2993"/>
    <n v="6000"/>
    <n v="2993"/>
  </r>
  <r>
    <m/>
    <m/>
    <x v="79"/>
    <x v="81"/>
    <m/>
    <m/>
    <n v="940"/>
    <n v="2897"/>
    <n v="940"/>
    <n v="2897"/>
  </r>
  <r>
    <m/>
    <m/>
    <x v="0"/>
    <x v="0"/>
    <m/>
    <m/>
    <m/>
    <m/>
    <m/>
    <m/>
  </r>
  <r>
    <s v="Локомоторна рехабилитација и реуматска обољења"/>
    <m/>
    <x v="0"/>
    <x v="0"/>
    <m/>
    <m/>
    <m/>
    <m/>
    <m/>
    <m/>
  </r>
  <r>
    <m/>
    <m/>
    <x v="63"/>
    <x v="65"/>
    <n v="40"/>
    <m/>
    <n v="40"/>
    <m/>
    <n v="80"/>
    <n v="0"/>
  </r>
  <r>
    <m/>
    <m/>
    <x v="80"/>
    <x v="82"/>
    <n v="50"/>
    <m/>
    <n v="30"/>
    <m/>
    <n v="80"/>
    <n v="0"/>
  </r>
  <r>
    <m/>
    <m/>
    <x v="81"/>
    <x v="83"/>
    <n v="700"/>
    <n v="157"/>
    <n v="100"/>
    <m/>
    <n v="800"/>
    <n v="157"/>
  </r>
  <r>
    <m/>
    <m/>
    <x v="82"/>
    <x v="84"/>
    <n v="5"/>
    <m/>
    <n v="5"/>
    <m/>
    <n v="10"/>
    <n v="0"/>
  </r>
  <r>
    <m/>
    <m/>
    <x v="83"/>
    <x v="85"/>
    <n v="15"/>
    <m/>
    <n v="15"/>
    <m/>
    <n v="30"/>
    <n v="0"/>
  </r>
  <r>
    <m/>
    <m/>
    <x v="36"/>
    <x v="38"/>
    <n v="70"/>
    <n v="35"/>
    <n v="110"/>
    <m/>
    <n v="180"/>
    <n v="35"/>
  </r>
  <r>
    <m/>
    <m/>
    <x v="37"/>
    <x v="39"/>
    <n v="350"/>
    <n v="140"/>
    <n v="350"/>
    <n v="397"/>
    <n v="700"/>
    <n v="537"/>
  </r>
  <r>
    <m/>
    <m/>
    <x v="38"/>
    <x v="40"/>
    <n v="200"/>
    <n v="60"/>
    <n v="100"/>
    <n v="4"/>
    <n v="300"/>
    <n v="64"/>
  </r>
  <r>
    <m/>
    <m/>
    <x v="39"/>
    <x v="41"/>
    <n v="250"/>
    <n v="67"/>
    <n v="100"/>
    <n v="39"/>
    <n v="350"/>
    <n v="106"/>
  </r>
  <r>
    <m/>
    <m/>
    <x v="41"/>
    <x v="43"/>
    <n v="20"/>
    <m/>
    <m/>
    <m/>
    <n v="20"/>
    <n v="0"/>
  </r>
  <r>
    <m/>
    <m/>
    <x v="42"/>
    <x v="44"/>
    <n v="100"/>
    <n v="47"/>
    <n v="100"/>
    <n v="156"/>
    <n v="200"/>
    <n v="203"/>
  </r>
  <r>
    <m/>
    <m/>
    <x v="43"/>
    <x v="45"/>
    <n v="1500"/>
    <n v="455"/>
    <n v="1200"/>
    <n v="766"/>
    <n v="2700"/>
    <n v="1221"/>
  </r>
  <r>
    <m/>
    <m/>
    <x v="45"/>
    <x v="47"/>
    <n v="300"/>
    <n v="244"/>
    <n v="400"/>
    <n v="340"/>
    <n v="700"/>
    <n v="584"/>
  </r>
  <r>
    <m/>
    <m/>
    <x v="47"/>
    <x v="49"/>
    <n v="700"/>
    <n v="497"/>
    <n v="470"/>
    <n v="336"/>
    <n v="1170"/>
    <n v="833"/>
  </r>
  <r>
    <m/>
    <m/>
    <x v="48"/>
    <x v="50"/>
    <n v="2000"/>
    <n v="1116"/>
    <n v="1065"/>
    <n v="2024"/>
    <n v="3065"/>
    <n v="3140"/>
  </r>
  <r>
    <m/>
    <m/>
    <x v="49"/>
    <x v="51"/>
    <n v="100"/>
    <m/>
    <n v="200"/>
    <n v="103"/>
    <n v="300"/>
    <n v="103"/>
  </r>
  <r>
    <m/>
    <m/>
    <x v="50"/>
    <x v="52"/>
    <n v="2000"/>
    <n v="843"/>
    <n v="2000"/>
    <n v="1907"/>
    <n v="4000"/>
    <n v="2750"/>
  </r>
  <r>
    <m/>
    <m/>
    <x v="51"/>
    <x v="53"/>
    <n v="2000"/>
    <n v="843"/>
    <n v="2000"/>
    <n v="1871"/>
    <n v="4000"/>
    <n v="2714"/>
  </r>
  <r>
    <m/>
    <m/>
    <x v="52"/>
    <x v="54"/>
    <n v="50"/>
    <m/>
    <n v="50"/>
    <m/>
    <n v="100"/>
    <n v="0"/>
  </r>
  <r>
    <m/>
    <m/>
    <x v="84"/>
    <x v="86"/>
    <n v="21"/>
    <m/>
    <n v="21"/>
    <m/>
    <n v="42"/>
    <n v="0"/>
  </r>
  <r>
    <m/>
    <m/>
    <x v="53"/>
    <x v="55"/>
    <n v="3000"/>
    <n v="1122"/>
    <n v="2500"/>
    <n v="2069"/>
    <n v="5500"/>
    <n v="3191"/>
  </r>
  <r>
    <m/>
    <m/>
    <x v="85"/>
    <x v="87"/>
    <m/>
    <m/>
    <n v="2590"/>
    <n v="2024"/>
    <n v="2590"/>
    <n v="2024"/>
  </r>
  <r>
    <m/>
    <m/>
    <x v="54"/>
    <x v="56"/>
    <n v="3000"/>
    <n v="1124"/>
    <n v="2000"/>
    <n v="2061"/>
    <n v="5000"/>
    <n v="3185"/>
  </r>
  <r>
    <m/>
    <m/>
    <x v="86"/>
    <x v="88"/>
    <n v="2581"/>
    <n v="1107"/>
    <n v="2142"/>
    <n v="2024"/>
    <n v="4723"/>
    <n v="3131"/>
  </r>
  <r>
    <m/>
    <m/>
    <x v="55"/>
    <x v="57"/>
    <n v="2000"/>
    <n v="848"/>
    <n v="2000"/>
    <n v="1995"/>
    <n v="4000"/>
    <n v="2843"/>
  </r>
  <r>
    <m/>
    <m/>
    <x v="56"/>
    <x v="58"/>
    <n v="111"/>
    <m/>
    <n v="100"/>
    <m/>
    <n v="211"/>
    <n v="0"/>
  </r>
  <r>
    <m/>
    <m/>
    <x v="57"/>
    <x v="59"/>
    <n v="2000"/>
    <n v="1124"/>
    <n v="2000"/>
    <n v="2075"/>
    <n v="4000"/>
    <n v="3199"/>
  </r>
  <r>
    <m/>
    <m/>
    <x v="58"/>
    <x v="60"/>
    <n v="800"/>
    <n v="313"/>
    <n v="2000"/>
    <n v="1733"/>
    <n v="2800"/>
    <n v="2046"/>
  </r>
  <r>
    <m/>
    <m/>
    <x v="59"/>
    <x v="61"/>
    <n v="400"/>
    <n v="303"/>
    <n v="2000"/>
    <n v="1650"/>
    <n v="2400"/>
    <n v="1953"/>
  </r>
  <r>
    <m/>
    <m/>
    <x v="61"/>
    <x v="63"/>
    <n v="200"/>
    <n v="89"/>
    <n v="100"/>
    <n v="112"/>
    <n v="300"/>
    <n v="201"/>
  </r>
  <r>
    <m/>
    <m/>
    <x v="62"/>
    <x v="64"/>
    <n v="200"/>
    <n v="43"/>
    <n v="50"/>
    <n v="12"/>
    <n v="250"/>
    <n v="55"/>
  </r>
  <r>
    <m/>
    <m/>
    <x v="65"/>
    <x v="67"/>
    <n v="200"/>
    <n v="29"/>
    <n v="30"/>
    <m/>
    <n v="230"/>
    <n v="29"/>
  </r>
  <r>
    <m/>
    <m/>
    <x v="66"/>
    <x v="68"/>
    <n v="1000"/>
    <n v="166"/>
    <n v="2000"/>
    <n v="1793"/>
    <n v="3000"/>
    <n v="1959"/>
  </r>
  <r>
    <m/>
    <m/>
    <x v="67"/>
    <x v="69"/>
    <n v="1400"/>
    <n v="780"/>
    <n v="750"/>
    <n v="848"/>
    <n v="2150"/>
    <n v="1628"/>
  </r>
  <r>
    <m/>
    <m/>
    <x v="68"/>
    <x v="70"/>
    <n v="1000"/>
    <n v="797"/>
    <n v="600"/>
    <n v="848"/>
    <n v="1600"/>
    <n v="1645"/>
  </r>
  <r>
    <m/>
    <m/>
    <x v="69"/>
    <x v="71"/>
    <n v="500"/>
    <n v="212"/>
    <n v="500"/>
    <n v="160"/>
    <n v="1000"/>
    <n v="372"/>
  </r>
  <r>
    <m/>
    <m/>
    <x v="70"/>
    <x v="72"/>
    <n v="2000"/>
    <n v="1081"/>
    <n v="2000"/>
    <n v="2107"/>
    <n v="4000"/>
    <n v="3188"/>
  </r>
  <r>
    <m/>
    <m/>
    <x v="71"/>
    <x v="73"/>
    <n v="1600"/>
    <n v="749"/>
    <n v="850"/>
    <n v="927"/>
    <n v="2450"/>
    <n v="1676"/>
  </r>
  <r>
    <m/>
    <m/>
    <x v="72"/>
    <x v="74"/>
    <n v="1000"/>
    <n v="899"/>
    <n v="2100"/>
    <n v="1981"/>
    <n v="3100"/>
    <n v="2880"/>
  </r>
  <r>
    <m/>
    <m/>
    <x v="74"/>
    <x v="76"/>
    <n v="20"/>
    <n v="8"/>
    <m/>
    <m/>
    <n v="20"/>
    <n v="8"/>
  </r>
  <r>
    <m/>
    <m/>
    <x v="75"/>
    <x v="77"/>
    <n v="20"/>
    <m/>
    <n v="100"/>
    <n v="2"/>
    <n v="120"/>
    <n v="2"/>
  </r>
  <r>
    <m/>
    <m/>
    <x v="76"/>
    <x v="78"/>
    <n v="2500"/>
    <n v="1107"/>
    <n v="2000"/>
    <n v="2024"/>
    <n v="4500"/>
    <n v="3131"/>
  </r>
  <r>
    <m/>
    <m/>
    <x v="77"/>
    <x v="79"/>
    <n v="200"/>
    <n v="45"/>
    <n v="300"/>
    <n v="149"/>
    <n v="500"/>
    <n v="194"/>
  </r>
  <r>
    <m/>
    <m/>
    <x v="0"/>
    <x v="0"/>
    <m/>
    <m/>
    <m/>
    <m/>
    <m/>
    <m/>
  </r>
  <r>
    <m/>
    <m/>
    <x v="0"/>
    <x v="0"/>
    <m/>
    <m/>
    <m/>
    <m/>
    <m/>
    <m/>
  </r>
  <r>
    <m/>
    <s v="Дијагностичке процедуре са снимањем"/>
    <x v="0"/>
    <x v="0"/>
    <m/>
    <m/>
    <m/>
    <m/>
    <m/>
    <m/>
  </r>
  <r>
    <m/>
    <s v="Укупно свих дијагностичких процедура са снимањем"/>
    <x v="0"/>
    <x v="0"/>
    <m/>
    <m/>
    <n v="407"/>
    <n v="11"/>
    <n v="407"/>
    <n v="11"/>
  </r>
  <r>
    <m/>
    <s v="Укупан број прегледаних пацијената"/>
    <x v="0"/>
    <x v="0"/>
    <m/>
    <m/>
    <n v="1275"/>
    <n v="11"/>
    <n v="1275"/>
    <n v="11"/>
  </r>
  <r>
    <m/>
    <s v="Рендген дијагностика ( 3 апарата и 1 смена)"/>
    <x v="0"/>
    <x v="0"/>
    <m/>
    <m/>
    <m/>
    <m/>
    <m/>
    <m/>
  </r>
  <r>
    <m/>
    <s v="Број прегледаних пацијената"/>
    <x v="0"/>
    <x v="0"/>
    <m/>
    <m/>
    <n v="137"/>
    <n v="7"/>
    <n v="137"/>
    <n v="7"/>
  </r>
  <r>
    <m/>
    <s v="Укупан број услуга"/>
    <x v="0"/>
    <x v="0"/>
    <m/>
    <m/>
    <n v="239"/>
    <n v="7"/>
    <n v="239"/>
    <n v="7"/>
  </r>
  <r>
    <m/>
    <m/>
    <x v="87"/>
    <x v="89"/>
    <m/>
    <m/>
    <n v="2"/>
    <m/>
    <n v="2"/>
    <n v="0"/>
  </r>
  <r>
    <m/>
    <m/>
    <x v="88"/>
    <x v="90"/>
    <m/>
    <m/>
    <n v="2"/>
    <m/>
    <n v="2"/>
    <n v="0"/>
  </r>
  <r>
    <m/>
    <m/>
    <x v="89"/>
    <x v="91"/>
    <m/>
    <m/>
    <n v="4"/>
    <m/>
    <n v="4"/>
    <n v="0"/>
  </r>
  <r>
    <m/>
    <m/>
    <x v="90"/>
    <x v="92"/>
    <m/>
    <m/>
    <n v="20"/>
    <m/>
    <n v="20"/>
    <n v="0"/>
  </r>
  <r>
    <m/>
    <m/>
    <x v="91"/>
    <x v="93"/>
    <m/>
    <m/>
    <n v="15"/>
    <m/>
    <n v="15"/>
    <n v="0"/>
  </r>
  <r>
    <m/>
    <m/>
    <x v="92"/>
    <x v="94"/>
    <m/>
    <m/>
    <n v="5"/>
    <m/>
    <n v="5"/>
    <n v="0"/>
  </r>
  <r>
    <m/>
    <m/>
    <x v="93"/>
    <x v="95"/>
    <m/>
    <m/>
    <n v="1"/>
    <m/>
    <n v="1"/>
    <n v="0"/>
  </r>
  <r>
    <m/>
    <m/>
    <x v="94"/>
    <x v="96"/>
    <m/>
    <m/>
    <n v="2"/>
    <m/>
    <n v="2"/>
    <n v="0"/>
  </r>
  <r>
    <m/>
    <m/>
    <x v="95"/>
    <x v="97"/>
    <m/>
    <m/>
    <n v="20"/>
    <m/>
    <n v="20"/>
    <n v="0"/>
  </r>
  <r>
    <m/>
    <m/>
    <x v="96"/>
    <x v="98"/>
    <m/>
    <m/>
    <n v="2"/>
    <m/>
    <n v="2"/>
    <n v="0"/>
  </r>
  <r>
    <m/>
    <m/>
    <x v="97"/>
    <x v="99"/>
    <m/>
    <m/>
    <n v="2"/>
    <m/>
    <n v="2"/>
    <n v="0"/>
  </r>
  <r>
    <m/>
    <m/>
    <x v="98"/>
    <x v="100"/>
    <m/>
    <m/>
    <n v="2"/>
    <m/>
    <n v="2"/>
    <n v="0"/>
  </r>
  <r>
    <m/>
    <m/>
    <x v="99"/>
    <x v="101"/>
    <m/>
    <m/>
    <n v="2"/>
    <m/>
    <n v="2"/>
    <n v="0"/>
  </r>
  <r>
    <m/>
    <m/>
    <x v="100"/>
    <x v="102"/>
    <m/>
    <m/>
    <n v="2"/>
    <m/>
    <n v="2"/>
    <n v="0"/>
  </r>
  <r>
    <m/>
    <m/>
    <x v="101"/>
    <x v="103"/>
    <m/>
    <m/>
    <n v="2"/>
    <m/>
    <n v="2"/>
    <n v="0"/>
  </r>
  <r>
    <m/>
    <m/>
    <x v="102"/>
    <x v="104"/>
    <m/>
    <m/>
    <n v="150"/>
    <n v="7"/>
    <n v="150"/>
    <n v="7"/>
  </r>
  <r>
    <m/>
    <m/>
    <x v="103"/>
    <x v="105"/>
    <m/>
    <m/>
    <n v="2"/>
    <m/>
    <n v="2"/>
    <n v="0"/>
  </r>
  <r>
    <m/>
    <m/>
    <x v="104"/>
    <x v="106"/>
    <m/>
    <m/>
    <n v="2"/>
    <m/>
    <n v="2"/>
    <n v="0"/>
  </r>
  <r>
    <m/>
    <m/>
    <x v="105"/>
    <x v="107"/>
    <m/>
    <m/>
    <n v="2"/>
    <m/>
    <n v="2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Ултразвучна дијагностика (4 апарата и 1 смена)"/>
    <x v="0"/>
    <x v="0"/>
    <m/>
    <m/>
    <m/>
    <m/>
    <m/>
    <m/>
  </r>
  <r>
    <m/>
    <s v="Број прегледаних пацијената"/>
    <x v="0"/>
    <x v="0"/>
    <m/>
    <m/>
    <n v="1130"/>
    <n v="4"/>
    <n v="1130"/>
    <n v="4"/>
  </r>
  <r>
    <m/>
    <s v="Укупан број услуга"/>
    <x v="0"/>
    <x v="0"/>
    <n v="0"/>
    <n v="0"/>
    <n v="160"/>
    <n v="4"/>
    <n v="160"/>
    <n v="160"/>
  </r>
  <r>
    <m/>
    <m/>
    <x v="106"/>
    <x v="108"/>
    <m/>
    <m/>
    <n v="20"/>
    <m/>
    <n v="20"/>
    <n v="0"/>
  </r>
  <r>
    <m/>
    <m/>
    <x v="107"/>
    <x v="109"/>
    <m/>
    <m/>
    <n v="55"/>
    <n v="3"/>
    <n v="55"/>
    <n v="3"/>
  </r>
  <r>
    <m/>
    <m/>
    <x v="108"/>
    <x v="110"/>
    <m/>
    <m/>
    <n v="12"/>
    <m/>
    <n v="12"/>
    <n v="0"/>
  </r>
  <r>
    <m/>
    <m/>
    <x v="109"/>
    <x v="111"/>
    <m/>
    <m/>
    <n v="6"/>
    <m/>
    <n v="6"/>
    <n v="0"/>
  </r>
  <r>
    <m/>
    <m/>
    <x v="110"/>
    <x v="112"/>
    <m/>
    <m/>
    <n v="1"/>
    <m/>
    <n v="1"/>
    <n v="0"/>
  </r>
  <r>
    <m/>
    <m/>
    <x v="111"/>
    <x v="113"/>
    <m/>
    <m/>
    <n v="15"/>
    <m/>
    <n v="15"/>
    <n v="0"/>
  </r>
  <r>
    <m/>
    <m/>
    <x v="112"/>
    <x v="114"/>
    <m/>
    <m/>
    <n v="6"/>
    <m/>
    <n v="6"/>
    <n v="0"/>
  </r>
  <r>
    <m/>
    <m/>
    <x v="113"/>
    <x v="115"/>
    <m/>
    <m/>
    <n v="3"/>
    <m/>
    <n v="3"/>
    <n v="0"/>
  </r>
  <r>
    <m/>
    <m/>
    <x v="114"/>
    <x v="116"/>
    <m/>
    <m/>
    <n v="27"/>
    <n v="1"/>
    <n v="27"/>
    <n v="1"/>
  </r>
  <r>
    <m/>
    <m/>
    <x v="115"/>
    <x v="117"/>
    <m/>
    <m/>
    <n v="1"/>
    <m/>
    <n v="1"/>
    <n v="0"/>
  </r>
  <r>
    <m/>
    <m/>
    <x v="116"/>
    <x v="118"/>
    <m/>
    <m/>
    <n v="14"/>
    <m/>
    <n v="14"/>
    <n v="0"/>
  </r>
  <r>
    <m/>
    <m/>
    <x v="0"/>
    <x v="0"/>
    <m/>
    <m/>
    <m/>
    <m/>
    <m/>
    <m/>
  </r>
  <r>
    <m/>
    <m/>
    <x v="0"/>
    <x v="0"/>
    <m/>
    <m/>
    <m/>
    <m/>
    <m/>
    <m/>
  </r>
  <r>
    <m/>
    <s v="Доплер* (1 апарат и 1 смена)"/>
    <x v="0"/>
    <x v="0"/>
    <m/>
    <m/>
    <m/>
    <m/>
    <m/>
    <m/>
  </r>
  <r>
    <m/>
    <s v="Број прегледаних пацијената"/>
    <x v="0"/>
    <x v="0"/>
    <m/>
    <m/>
    <n v="8"/>
    <m/>
    <n v="8"/>
    <n v="0"/>
  </r>
  <r>
    <m/>
    <s v="Укупан број услуга"/>
    <x v="0"/>
    <x v="0"/>
    <m/>
    <m/>
    <n v="8"/>
    <n v="0"/>
    <n v="8"/>
    <n v="0"/>
  </r>
  <r>
    <m/>
    <m/>
    <x v="117"/>
    <x v="119"/>
    <m/>
    <m/>
    <n v="2"/>
    <m/>
    <n v="2"/>
    <n v="0"/>
  </r>
  <r>
    <m/>
    <m/>
    <x v="118"/>
    <x v="120"/>
    <m/>
    <m/>
    <n v="6"/>
    <m/>
    <n v="6"/>
    <n v="0"/>
  </r>
  <r>
    <m/>
    <m/>
    <x v="0"/>
    <x v="0"/>
    <m/>
    <m/>
    <m/>
    <m/>
    <m/>
    <m/>
  </r>
  <r>
    <m/>
    <m/>
    <x v="0"/>
    <x v="0"/>
    <m/>
    <m/>
    <m/>
    <m/>
    <m/>
    <m/>
  </r>
  <r>
    <m/>
    <s v="Лабораторијска дијагностика"/>
    <x v="0"/>
    <x v="0"/>
    <m/>
    <m/>
    <m/>
    <m/>
    <m/>
    <m/>
  </r>
  <r>
    <m/>
    <s v="БРОЈ ПАЦИЈЕНАТА-УКУПНО"/>
    <x v="0"/>
    <x v="0"/>
    <n v="0"/>
    <n v="0"/>
    <n v="1156"/>
    <n v="1200"/>
    <n v="1156"/>
    <n v="1200"/>
  </r>
  <r>
    <m/>
    <s v="БРОЈ ПРЕГЛЕДАНИХ УЗОРАКА-УКУПНО"/>
    <x v="0"/>
    <x v="0"/>
    <n v="0"/>
    <n v="0"/>
    <n v="1156"/>
    <n v="1200"/>
    <n v="1156"/>
    <n v="1200"/>
  </r>
  <r>
    <m/>
    <s v="ЛАБОРАТОРИЈСКЕ АНАЛИЗЕ -УКУПНО"/>
    <x v="0"/>
    <x v="0"/>
    <n v="0"/>
    <n v="0"/>
    <n v="5283"/>
    <n v="14912"/>
    <n v="5283"/>
    <n v="14912"/>
  </r>
  <r>
    <m/>
    <s v="Број пацијената "/>
    <x v="0"/>
    <x v="0"/>
    <m/>
    <m/>
    <n v="784"/>
    <n v="982"/>
    <n v="784"/>
    <n v="982"/>
  </r>
  <r>
    <m/>
    <s v="Број прегледаних узорака"/>
    <x v="0"/>
    <x v="0"/>
    <m/>
    <m/>
    <n v="784"/>
    <n v="982"/>
    <n v="784"/>
    <n v="982"/>
  </r>
  <r>
    <m/>
    <s v="А. Биохемијске и хематолошке анализе укупно"/>
    <x v="0"/>
    <x v="0"/>
    <m/>
    <m/>
    <n v="4623"/>
    <n v="13059"/>
    <n v="4623"/>
    <n v="13059"/>
  </r>
  <r>
    <m/>
    <m/>
    <x v="119"/>
    <x v="121"/>
    <m/>
    <m/>
    <n v="250"/>
    <n v="121"/>
    <n v="250"/>
    <n v="121"/>
  </r>
  <r>
    <m/>
    <m/>
    <x v="120"/>
    <x v="122"/>
    <m/>
    <m/>
    <n v="360"/>
    <n v="829"/>
    <n v="360"/>
    <n v="829"/>
  </r>
  <r>
    <m/>
    <m/>
    <x v="121"/>
    <x v="123"/>
    <m/>
    <m/>
    <n v="550"/>
    <n v="1033"/>
    <n v="550"/>
    <n v="1033"/>
  </r>
  <r>
    <m/>
    <m/>
    <x v="122"/>
    <x v="124"/>
    <m/>
    <m/>
    <n v="800"/>
    <n v="1218"/>
    <n v="800"/>
    <n v="1218"/>
  </r>
  <r>
    <m/>
    <m/>
    <x v="123"/>
    <x v="125"/>
    <m/>
    <m/>
    <n v="500"/>
    <n v="524"/>
    <n v="500"/>
    <n v="524"/>
  </r>
  <r>
    <m/>
    <m/>
    <x v="124"/>
    <x v="126"/>
    <m/>
    <m/>
    <n v="4"/>
    <m/>
    <n v="4"/>
    <n v="0"/>
  </r>
  <r>
    <m/>
    <m/>
    <x v="125"/>
    <x v="127"/>
    <m/>
    <m/>
    <n v="50"/>
    <n v="544"/>
    <n v="50"/>
    <n v="544"/>
  </r>
  <r>
    <m/>
    <m/>
    <x v="126"/>
    <x v="128"/>
    <m/>
    <m/>
    <n v="10"/>
    <n v="678"/>
    <n v="10"/>
    <n v="678"/>
  </r>
  <r>
    <m/>
    <m/>
    <x v="127"/>
    <x v="129"/>
    <m/>
    <m/>
    <n v="100"/>
    <m/>
    <n v="100"/>
    <n v="0"/>
  </r>
  <r>
    <m/>
    <m/>
    <x v="128"/>
    <x v="130"/>
    <m/>
    <m/>
    <n v="30"/>
    <n v="3"/>
    <n v="30"/>
    <n v="3"/>
  </r>
  <r>
    <m/>
    <m/>
    <x v="129"/>
    <x v="131"/>
    <m/>
    <m/>
    <n v="50"/>
    <n v="36"/>
    <n v="50"/>
    <n v="36"/>
  </r>
  <r>
    <m/>
    <m/>
    <x v="130"/>
    <x v="132"/>
    <m/>
    <m/>
    <n v="50"/>
    <n v="36"/>
    <n v="50"/>
    <n v="36"/>
  </r>
  <r>
    <m/>
    <m/>
    <x v="131"/>
    <x v="133"/>
    <m/>
    <m/>
    <n v="3"/>
    <m/>
    <n v="3"/>
    <n v="0"/>
  </r>
  <r>
    <m/>
    <m/>
    <x v="132"/>
    <x v="134"/>
    <m/>
    <m/>
    <n v="50"/>
    <n v="505"/>
    <n v="50"/>
    <n v="505"/>
  </r>
  <r>
    <m/>
    <m/>
    <x v="133"/>
    <x v="135"/>
    <m/>
    <m/>
    <n v="50"/>
    <n v="543"/>
    <n v="50"/>
    <n v="543"/>
  </r>
  <r>
    <m/>
    <m/>
    <x v="134"/>
    <x v="136"/>
    <m/>
    <m/>
    <n v="1"/>
    <n v="1"/>
    <n v="1"/>
    <n v="1"/>
  </r>
  <r>
    <m/>
    <m/>
    <x v="135"/>
    <x v="137"/>
    <m/>
    <m/>
    <n v="50"/>
    <n v="563"/>
    <n v="50"/>
    <n v="563"/>
  </r>
  <r>
    <m/>
    <m/>
    <x v="136"/>
    <x v="138"/>
    <m/>
    <m/>
    <n v="20"/>
    <n v="83"/>
    <n v="20"/>
    <n v="83"/>
  </r>
  <r>
    <m/>
    <m/>
    <x v="137"/>
    <x v="139"/>
    <m/>
    <m/>
    <n v="20"/>
    <n v="13"/>
    <n v="20"/>
    <n v="13"/>
  </r>
  <r>
    <m/>
    <m/>
    <x v="138"/>
    <x v="140"/>
    <m/>
    <m/>
    <n v="50"/>
    <n v="18"/>
    <n v="50"/>
    <n v="18"/>
  </r>
  <r>
    <m/>
    <m/>
    <x v="139"/>
    <x v="141"/>
    <m/>
    <m/>
    <n v="50"/>
    <n v="563"/>
    <n v="50"/>
    <n v="563"/>
  </r>
  <r>
    <m/>
    <m/>
    <x v="140"/>
    <x v="142"/>
    <m/>
    <m/>
    <n v="20"/>
    <n v="42"/>
    <n v="20"/>
    <n v="42"/>
  </r>
  <r>
    <m/>
    <m/>
    <x v="141"/>
    <x v="143"/>
    <m/>
    <m/>
    <n v="2"/>
    <n v="4"/>
    <n v="2"/>
    <n v="4"/>
  </r>
  <r>
    <m/>
    <m/>
    <x v="142"/>
    <x v="144"/>
    <m/>
    <m/>
    <n v="50"/>
    <n v="18"/>
    <n v="50"/>
    <n v="18"/>
  </r>
  <r>
    <m/>
    <m/>
    <x v="143"/>
    <x v="145"/>
    <m/>
    <m/>
    <n v="50"/>
    <n v="999"/>
    <n v="50"/>
    <n v="999"/>
  </r>
  <r>
    <m/>
    <m/>
    <x v="144"/>
    <x v="146"/>
    <m/>
    <m/>
    <n v="20"/>
    <n v="14"/>
    <n v="20"/>
    <n v="14"/>
  </r>
  <r>
    <m/>
    <m/>
    <x v="145"/>
    <x v="147"/>
    <m/>
    <m/>
    <n v="50"/>
    <n v="36"/>
    <n v="50"/>
    <n v="36"/>
  </r>
  <r>
    <m/>
    <m/>
    <x v="146"/>
    <x v="148"/>
    <m/>
    <m/>
    <n v="50"/>
    <n v="79"/>
    <n v="50"/>
    <n v="79"/>
  </r>
  <r>
    <m/>
    <m/>
    <x v="147"/>
    <x v="149"/>
    <m/>
    <m/>
    <n v="50"/>
    <n v="26"/>
    <n v="50"/>
    <n v="26"/>
  </r>
  <r>
    <m/>
    <m/>
    <x v="148"/>
    <x v="150"/>
    <m/>
    <m/>
    <n v="50"/>
    <n v="26"/>
    <n v="50"/>
    <n v="26"/>
  </r>
  <r>
    <m/>
    <m/>
    <x v="127"/>
    <x v="129"/>
    <m/>
    <m/>
    <n v="1"/>
    <n v="36"/>
    <n v="1"/>
    <n v="36"/>
  </r>
  <r>
    <m/>
    <m/>
    <x v="149"/>
    <x v="151"/>
    <m/>
    <m/>
    <n v="10"/>
    <n v="18"/>
    <n v="10"/>
    <n v="18"/>
  </r>
  <r>
    <m/>
    <m/>
    <x v="150"/>
    <x v="152"/>
    <m/>
    <m/>
    <n v="5"/>
    <n v="4"/>
    <n v="5"/>
    <n v="4"/>
  </r>
  <r>
    <m/>
    <m/>
    <x v="151"/>
    <x v="153"/>
    <m/>
    <m/>
    <n v="5"/>
    <n v="4"/>
    <n v="5"/>
    <n v="4"/>
  </r>
  <r>
    <m/>
    <m/>
    <x v="152"/>
    <x v="154"/>
    <m/>
    <m/>
    <n v="200"/>
    <n v="656"/>
    <n v="200"/>
    <n v="656"/>
  </r>
  <r>
    <m/>
    <m/>
    <x v="153"/>
    <x v="155"/>
    <m/>
    <m/>
    <n v="50"/>
    <n v="282"/>
    <n v="50"/>
    <n v="282"/>
  </r>
  <r>
    <m/>
    <m/>
    <x v="154"/>
    <x v="156"/>
    <m/>
    <m/>
    <n v="20"/>
    <n v="97"/>
    <n v="20"/>
    <n v="97"/>
  </r>
  <r>
    <m/>
    <m/>
    <x v="155"/>
    <x v="157"/>
    <m/>
    <m/>
    <n v="1"/>
    <n v="7"/>
    <n v="1"/>
    <n v="7"/>
  </r>
  <r>
    <m/>
    <m/>
    <x v="156"/>
    <x v="158"/>
    <m/>
    <m/>
    <n v="1"/>
    <n v="2"/>
    <n v="1"/>
    <n v="2"/>
  </r>
  <r>
    <m/>
    <m/>
    <x v="157"/>
    <x v="159"/>
    <m/>
    <m/>
    <n v="10"/>
    <n v="83"/>
    <n v="10"/>
    <n v="83"/>
  </r>
  <r>
    <m/>
    <m/>
    <x v="158"/>
    <x v="160"/>
    <m/>
    <m/>
    <n v="10"/>
    <n v="75"/>
    <n v="10"/>
    <n v="75"/>
  </r>
  <r>
    <m/>
    <m/>
    <x v="159"/>
    <x v="161"/>
    <m/>
    <m/>
    <n v="1"/>
    <n v="6"/>
    <n v="1"/>
    <n v="6"/>
  </r>
  <r>
    <m/>
    <m/>
    <x v="160"/>
    <x v="162"/>
    <m/>
    <m/>
    <n v="50"/>
    <n v="677"/>
    <n v="50"/>
    <n v="677"/>
  </r>
  <r>
    <m/>
    <m/>
    <x v="161"/>
    <x v="163"/>
    <m/>
    <m/>
    <n v="50"/>
    <n v="67"/>
    <n v="50"/>
    <n v="67"/>
  </r>
  <r>
    <m/>
    <m/>
    <x v="162"/>
    <x v="164"/>
    <m/>
    <m/>
    <n v="50"/>
    <n v="67"/>
    <n v="50"/>
    <n v="67"/>
  </r>
  <r>
    <m/>
    <m/>
    <x v="163"/>
    <x v="165"/>
    <m/>
    <m/>
    <n v="50"/>
    <n v="67"/>
    <n v="50"/>
    <n v="67"/>
  </r>
  <r>
    <m/>
    <m/>
    <x v="164"/>
    <x v="166"/>
    <m/>
    <m/>
    <n v="50"/>
    <m/>
    <n v="50"/>
    <n v="0"/>
  </r>
  <r>
    <m/>
    <m/>
    <x v="165"/>
    <x v="167"/>
    <m/>
    <m/>
    <n v="1"/>
    <m/>
    <n v="1"/>
    <n v="0"/>
  </r>
  <r>
    <m/>
    <m/>
    <x v="166"/>
    <x v="168"/>
    <m/>
    <m/>
    <n v="3"/>
    <m/>
    <n v="3"/>
    <n v="0"/>
  </r>
  <r>
    <m/>
    <m/>
    <x v="167"/>
    <x v="169"/>
    <m/>
    <m/>
    <n v="1"/>
    <m/>
    <n v="1"/>
    <n v="0"/>
  </r>
  <r>
    <m/>
    <m/>
    <x v="168"/>
    <x v="170"/>
    <m/>
    <m/>
    <n v="1"/>
    <m/>
    <n v="1"/>
    <n v="0"/>
  </r>
  <r>
    <m/>
    <m/>
    <x v="169"/>
    <x v="171"/>
    <m/>
    <m/>
    <n v="1"/>
    <m/>
    <n v="1"/>
    <n v="0"/>
  </r>
  <r>
    <m/>
    <m/>
    <x v="170"/>
    <x v="172"/>
    <m/>
    <m/>
    <n v="3"/>
    <m/>
    <n v="3"/>
    <n v="0"/>
  </r>
  <r>
    <m/>
    <m/>
    <x v="171"/>
    <x v="173"/>
    <m/>
    <m/>
    <n v="1"/>
    <m/>
    <n v="1"/>
    <n v="0"/>
  </r>
  <r>
    <m/>
    <m/>
    <x v="172"/>
    <x v="174"/>
    <m/>
    <m/>
    <n v="2"/>
    <m/>
    <n v="2"/>
    <n v="0"/>
  </r>
  <r>
    <m/>
    <m/>
    <x v="173"/>
    <x v="175"/>
    <m/>
    <m/>
    <n v="30"/>
    <m/>
    <n v="30"/>
    <n v="0"/>
  </r>
  <r>
    <m/>
    <m/>
    <x v="174"/>
    <x v="176"/>
    <m/>
    <m/>
    <n v="20"/>
    <n v="180"/>
    <n v="20"/>
    <n v="180"/>
  </r>
  <r>
    <m/>
    <m/>
    <x v="175"/>
    <x v="177"/>
    <m/>
    <m/>
    <n v="50"/>
    <n v="710"/>
    <n v="50"/>
    <n v="710"/>
  </r>
  <r>
    <m/>
    <m/>
    <x v="176"/>
    <x v="178"/>
    <m/>
    <m/>
    <n v="11"/>
    <n v="615"/>
    <n v="11"/>
    <n v="615"/>
  </r>
  <r>
    <m/>
    <m/>
    <x v="177"/>
    <x v="179"/>
    <m/>
    <m/>
    <n v="250"/>
    <n v="1"/>
    <n v="250"/>
    <n v="1"/>
  </r>
  <r>
    <m/>
    <m/>
    <x v="178"/>
    <x v="180"/>
    <m/>
    <m/>
    <n v="50"/>
    <n v="252"/>
    <n v="50"/>
    <n v="252"/>
  </r>
  <r>
    <m/>
    <m/>
    <x v="179"/>
    <x v="181"/>
    <m/>
    <m/>
    <n v="50"/>
    <n v="508"/>
    <n v="50"/>
    <n v="508"/>
  </r>
  <r>
    <m/>
    <m/>
    <x v="180"/>
    <x v="182"/>
    <m/>
    <m/>
    <n v="50"/>
    <m/>
    <n v="50"/>
    <n v="0"/>
  </r>
  <r>
    <m/>
    <m/>
    <x v="181"/>
    <x v="183"/>
    <m/>
    <m/>
    <n v="50"/>
    <m/>
    <n v="50"/>
    <n v="0"/>
  </r>
  <r>
    <m/>
    <m/>
    <x v="182"/>
    <x v="184"/>
    <m/>
    <m/>
    <n v="50"/>
    <m/>
    <n v="50"/>
    <n v="0"/>
  </r>
  <r>
    <m/>
    <m/>
    <x v="183"/>
    <x v="185"/>
    <m/>
    <m/>
    <n v="5"/>
    <n v="2"/>
    <n v="5"/>
    <n v="2"/>
  </r>
  <r>
    <m/>
    <m/>
    <x v="184"/>
    <x v="186"/>
    <m/>
    <m/>
    <n v="20"/>
    <n v="46"/>
    <n v="20"/>
    <n v="46"/>
  </r>
  <r>
    <m/>
    <m/>
    <x v="185"/>
    <x v="187"/>
    <m/>
    <m/>
    <n v="20"/>
    <n v="42"/>
    <n v="20"/>
    <n v="42"/>
  </r>
  <r>
    <m/>
    <m/>
    <x v="0"/>
    <x v="0"/>
    <m/>
    <m/>
    <m/>
    <m/>
    <m/>
    <m/>
  </r>
  <r>
    <m/>
    <m/>
    <x v="0"/>
    <x v="0"/>
    <m/>
    <m/>
    <m/>
    <m/>
    <m/>
    <m/>
  </r>
  <r>
    <m/>
    <m/>
    <x v="0"/>
    <x v="0"/>
    <m/>
    <m/>
    <m/>
    <m/>
    <m/>
    <m/>
  </r>
  <r>
    <m/>
    <m/>
    <x v="0"/>
    <x v="0"/>
    <m/>
    <m/>
    <m/>
    <m/>
    <m/>
    <m/>
  </r>
  <r>
    <m/>
    <m/>
    <x v="0"/>
    <x v="0"/>
    <m/>
    <m/>
    <m/>
    <m/>
    <m/>
    <m/>
  </r>
  <r>
    <m/>
    <s v="Број пацијената"/>
    <x v="0"/>
    <x v="0"/>
    <m/>
    <m/>
    <n v="372"/>
    <n v="218"/>
    <n v="372"/>
    <n v="218"/>
  </r>
  <r>
    <m/>
    <s v="Број прегледаних узорака"/>
    <x v="0"/>
    <x v="0"/>
    <m/>
    <m/>
    <n v="372"/>
    <n v="218"/>
    <n v="372"/>
    <n v="218"/>
  </r>
  <r>
    <m/>
    <s v="Б. Микробиолошке и паразитолошке анализе укупно"/>
    <x v="0"/>
    <x v="0"/>
    <m/>
    <m/>
    <n v="660"/>
    <n v="1853"/>
    <n v="660"/>
    <n v="1853"/>
  </r>
  <r>
    <m/>
    <m/>
    <x v="186"/>
    <x v="188"/>
    <m/>
    <m/>
    <n v="10"/>
    <n v="1"/>
    <n v="10"/>
    <n v="1"/>
  </r>
  <r>
    <m/>
    <m/>
    <x v="187"/>
    <x v="189"/>
    <m/>
    <m/>
    <n v="5"/>
    <m/>
    <n v="5"/>
    <n v="0"/>
  </r>
  <r>
    <m/>
    <m/>
    <x v="188"/>
    <x v="190"/>
    <m/>
    <m/>
    <n v="15"/>
    <n v="41"/>
    <n v="15"/>
    <n v="41"/>
  </r>
  <r>
    <m/>
    <m/>
    <x v="189"/>
    <x v="191"/>
    <m/>
    <m/>
    <n v="15"/>
    <n v="41"/>
    <n v="15"/>
    <n v="41"/>
  </r>
  <r>
    <m/>
    <m/>
    <x v="190"/>
    <x v="192"/>
    <m/>
    <m/>
    <n v="2"/>
    <m/>
    <n v="2"/>
    <n v="0"/>
  </r>
  <r>
    <m/>
    <m/>
    <x v="191"/>
    <x v="193"/>
    <m/>
    <m/>
    <n v="2"/>
    <m/>
    <n v="2"/>
    <n v="0"/>
  </r>
  <r>
    <m/>
    <m/>
    <x v="192"/>
    <x v="194"/>
    <m/>
    <m/>
    <n v="15"/>
    <n v="42"/>
    <n v="15"/>
    <n v="42"/>
  </r>
  <r>
    <m/>
    <m/>
    <x v="193"/>
    <x v="195"/>
    <m/>
    <m/>
    <n v="15"/>
    <n v="42"/>
    <n v="15"/>
    <n v="42"/>
  </r>
  <r>
    <m/>
    <m/>
    <x v="194"/>
    <x v="196"/>
    <m/>
    <m/>
    <n v="1"/>
    <n v="6"/>
    <n v="1"/>
    <n v="6"/>
  </r>
  <r>
    <m/>
    <m/>
    <x v="195"/>
    <x v="197"/>
    <m/>
    <m/>
    <n v="20"/>
    <n v="59"/>
    <n v="20"/>
    <n v="59"/>
  </r>
  <r>
    <m/>
    <m/>
    <x v="196"/>
    <x v="198"/>
    <m/>
    <m/>
    <n v="2"/>
    <m/>
    <n v="2"/>
    <n v="0"/>
  </r>
  <r>
    <m/>
    <m/>
    <x v="197"/>
    <x v="199"/>
    <m/>
    <m/>
    <n v="2"/>
    <n v="2"/>
    <n v="2"/>
    <n v="2"/>
  </r>
  <r>
    <m/>
    <m/>
    <x v="198"/>
    <x v="200"/>
    <m/>
    <m/>
    <n v="5"/>
    <n v="2"/>
    <n v="5"/>
    <n v="2"/>
  </r>
  <r>
    <m/>
    <m/>
    <x v="199"/>
    <x v="201"/>
    <m/>
    <m/>
    <n v="5"/>
    <m/>
    <n v="5"/>
    <n v="0"/>
  </r>
  <r>
    <m/>
    <m/>
    <x v="200"/>
    <x v="202"/>
    <m/>
    <m/>
    <n v="15"/>
    <n v="96"/>
    <n v="15"/>
    <n v="96"/>
  </r>
  <r>
    <m/>
    <m/>
    <x v="201"/>
    <x v="203"/>
    <m/>
    <m/>
    <n v="2"/>
    <m/>
    <n v="2"/>
    <n v="0"/>
  </r>
  <r>
    <m/>
    <m/>
    <x v="202"/>
    <x v="204"/>
    <m/>
    <m/>
    <n v="20"/>
    <n v="34"/>
    <n v="20"/>
    <n v="34"/>
  </r>
  <r>
    <m/>
    <m/>
    <x v="203"/>
    <x v="205"/>
    <m/>
    <m/>
    <n v="10"/>
    <n v="15"/>
    <n v="10"/>
    <n v="15"/>
  </r>
  <r>
    <m/>
    <m/>
    <x v="204"/>
    <x v="206"/>
    <m/>
    <m/>
    <n v="15"/>
    <n v="7"/>
    <n v="15"/>
    <n v="7"/>
  </r>
  <r>
    <m/>
    <m/>
    <x v="205"/>
    <x v="207"/>
    <m/>
    <m/>
    <n v="10"/>
    <n v="17"/>
    <n v="10"/>
    <n v="17"/>
  </r>
  <r>
    <m/>
    <m/>
    <x v="206"/>
    <x v="208"/>
    <m/>
    <m/>
    <n v="15"/>
    <m/>
    <n v="15"/>
    <n v="0"/>
  </r>
  <r>
    <m/>
    <m/>
    <x v="207"/>
    <x v="209"/>
    <m/>
    <m/>
    <n v="1"/>
    <m/>
    <n v="1"/>
    <n v="0"/>
  </r>
  <r>
    <m/>
    <m/>
    <x v="208"/>
    <x v="210"/>
    <m/>
    <m/>
    <n v="1"/>
    <n v="4"/>
    <n v="1"/>
    <n v="4"/>
  </r>
  <r>
    <m/>
    <m/>
    <x v="209"/>
    <x v="211"/>
    <m/>
    <m/>
    <n v="2"/>
    <n v="21"/>
    <n v="2"/>
    <n v="21"/>
  </r>
  <r>
    <m/>
    <m/>
    <x v="210"/>
    <x v="212"/>
    <m/>
    <m/>
    <n v="5"/>
    <m/>
    <n v="5"/>
    <n v="0"/>
  </r>
  <r>
    <m/>
    <m/>
    <x v="211"/>
    <x v="213"/>
    <m/>
    <m/>
    <n v="2"/>
    <n v="3"/>
    <n v="2"/>
    <n v="3"/>
  </r>
  <r>
    <m/>
    <m/>
    <x v="212"/>
    <x v="214"/>
    <m/>
    <m/>
    <n v="1"/>
    <n v="3"/>
    <n v="1"/>
    <n v="3"/>
  </r>
  <r>
    <m/>
    <m/>
    <x v="213"/>
    <x v="215"/>
    <m/>
    <m/>
    <n v="3"/>
    <n v="3"/>
    <n v="3"/>
    <n v="3"/>
  </r>
  <r>
    <m/>
    <m/>
    <x v="214"/>
    <x v="216"/>
    <m/>
    <m/>
    <n v="2"/>
    <n v="3"/>
    <n v="2"/>
    <n v="3"/>
  </r>
  <r>
    <m/>
    <m/>
    <x v="215"/>
    <x v="217"/>
    <m/>
    <m/>
    <n v="5"/>
    <m/>
    <n v="5"/>
    <n v="0"/>
  </r>
  <r>
    <m/>
    <m/>
    <x v="216"/>
    <x v="218"/>
    <m/>
    <m/>
    <n v="2"/>
    <m/>
    <n v="2"/>
    <n v="0"/>
  </r>
  <r>
    <m/>
    <m/>
    <x v="217"/>
    <x v="219"/>
    <m/>
    <m/>
    <n v="5"/>
    <m/>
    <n v="5"/>
    <n v="0"/>
  </r>
  <r>
    <m/>
    <m/>
    <x v="218"/>
    <x v="220"/>
    <m/>
    <m/>
    <n v="1"/>
    <n v="4"/>
    <n v="1"/>
    <n v="4"/>
  </r>
  <r>
    <m/>
    <m/>
    <x v="219"/>
    <x v="221"/>
    <m/>
    <m/>
    <n v="2"/>
    <n v="45"/>
    <n v="2"/>
    <n v="45"/>
  </r>
  <r>
    <m/>
    <m/>
    <x v="220"/>
    <x v="222"/>
    <m/>
    <m/>
    <n v="20"/>
    <n v="67"/>
    <n v="20"/>
    <n v="67"/>
  </r>
  <r>
    <m/>
    <m/>
    <x v="221"/>
    <x v="223"/>
    <m/>
    <m/>
    <n v="2"/>
    <m/>
    <n v="2"/>
    <n v="0"/>
  </r>
  <r>
    <m/>
    <m/>
    <x v="222"/>
    <x v="224"/>
    <m/>
    <m/>
    <n v="15"/>
    <n v="181"/>
    <n v="15"/>
    <n v="181"/>
  </r>
  <r>
    <m/>
    <m/>
    <x v="223"/>
    <x v="225"/>
    <m/>
    <m/>
    <n v="28"/>
    <n v="153"/>
    <n v="28"/>
    <n v="153"/>
  </r>
  <r>
    <m/>
    <m/>
    <x v="224"/>
    <x v="226"/>
    <m/>
    <m/>
    <n v="2"/>
    <n v="33"/>
    <n v="2"/>
    <n v="33"/>
  </r>
  <r>
    <m/>
    <m/>
    <x v="225"/>
    <x v="227"/>
    <m/>
    <m/>
    <n v="2"/>
    <m/>
    <n v="2"/>
    <n v="0"/>
  </r>
  <r>
    <m/>
    <m/>
    <x v="226"/>
    <x v="228"/>
    <m/>
    <m/>
    <n v="5"/>
    <m/>
    <n v="5"/>
    <n v="0"/>
  </r>
  <r>
    <m/>
    <m/>
    <x v="227"/>
    <x v="229"/>
    <m/>
    <m/>
    <n v="5"/>
    <m/>
    <n v="5"/>
    <n v="0"/>
  </r>
  <r>
    <m/>
    <m/>
    <x v="228"/>
    <x v="230"/>
    <m/>
    <m/>
    <n v="5"/>
    <m/>
    <n v="5"/>
    <n v="0"/>
  </r>
  <r>
    <m/>
    <m/>
    <x v="229"/>
    <x v="231"/>
    <m/>
    <m/>
    <n v="20"/>
    <n v="43"/>
    <n v="20"/>
    <n v="43"/>
  </r>
  <r>
    <m/>
    <m/>
    <x v="230"/>
    <x v="232"/>
    <m/>
    <m/>
    <n v="10"/>
    <n v="30"/>
    <n v="10"/>
    <n v="30"/>
  </r>
  <r>
    <m/>
    <m/>
    <x v="231"/>
    <x v="233"/>
    <m/>
    <m/>
    <n v="10"/>
    <n v="199"/>
    <n v="10"/>
    <n v="199"/>
  </r>
  <r>
    <m/>
    <m/>
    <x v="232"/>
    <x v="234"/>
    <m/>
    <m/>
    <n v="5"/>
    <n v="8"/>
    <n v="5"/>
    <n v="8"/>
  </r>
  <r>
    <m/>
    <m/>
    <x v="233"/>
    <x v="235"/>
    <m/>
    <m/>
    <n v="5"/>
    <n v="2"/>
    <n v="5"/>
    <n v="2"/>
  </r>
  <r>
    <m/>
    <m/>
    <x v="234"/>
    <x v="236"/>
    <m/>
    <m/>
    <n v="2"/>
    <n v="6"/>
    <n v="2"/>
    <n v="6"/>
  </r>
  <r>
    <m/>
    <m/>
    <x v="235"/>
    <x v="237"/>
    <m/>
    <m/>
    <n v="15"/>
    <m/>
    <n v="15"/>
    <n v="0"/>
  </r>
  <r>
    <m/>
    <m/>
    <x v="236"/>
    <x v="238"/>
    <m/>
    <m/>
    <n v="65"/>
    <n v="151"/>
    <n v="65"/>
    <n v="151"/>
  </r>
  <r>
    <m/>
    <m/>
    <x v="237"/>
    <x v="239"/>
    <m/>
    <m/>
    <n v="65"/>
    <n v="151"/>
    <n v="65"/>
    <n v="151"/>
  </r>
  <r>
    <m/>
    <m/>
    <x v="238"/>
    <x v="240"/>
    <m/>
    <m/>
    <n v="5"/>
    <m/>
    <n v="5"/>
    <n v="0"/>
  </r>
  <r>
    <m/>
    <m/>
    <x v="239"/>
    <x v="241"/>
    <m/>
    <m/>
    <n v="5"/>
    <m/>
    <n v="5"/>
    <n v="0"/>
  </r>
  <r>
    <m/>
    <m/>
    <x v="240"/>
    <x v="242"/>
    <m/>
    <m/>
    <n v="5"/>
    <n v="6"/>
    <n v="5"/>
    <n v="6"/>
  </r>
  <r>
    <m/>
    <m/>
    <x v="241"/>
    <x v="243"/>
    <m/>
    <m/>
    <n v="5"/>
    <n v="6"/>
    <n v="5"/>
    <n v="6"/>
  </r>
  <r>
    <m/>
    <m/>
    <x v="242"/>
    <x v="244"/>
    <m/>
    <m/>
    <n v="5"/>
    <n v="6"/>
    <n v="5"/>
    <n v="6"/>
  </r>
  <r>
    <m/>
    <m/>
    <x v="243"/>
    <x v="245"/>
    <m/>
    <m/>
    <n v="5"/>
    <m/>
    <n v="5"/>
    <n v="0"/>
  </r>
  <r>
    <m/>
    <m/>
    <x v="244"/>
    <x v="246"/>
    <m/>
    <m/>
    <n v="5"/>
    <n v="36"/>
    <n v="5"/>
    <n v="36"/>
  </r>
  <r>
    <m/>
    <m/>
    <x v="245"/>
    <x v="247"/>
    <m/>
    <m/>
    <n v="5"/>
    <n v="6"/>
    <n v="5"/>
    <n v="6"/>
  </r>
  <r>
    <m/>
    <m/>
    <x v="246"/>
    <x v="248"/>
    <m/>
    <m/>
    <n v="5"/>
    <m/>
    <n v="5"/>
    <n v="0"/>
  </r>
  <r>
    <m/>
    <m/>
    <x v="247"/>
    <x v="249"/>
    <m/>
    <m/>
    <n v="5"/>
    <n v="6"/>
    <n v="5"/>
    <n v="6"/>
  </r>
  <r>
    <m/>
    <m/>
    <x v="248"/>
    <x v="250"/>
    <m/>
    <m/>
    <n v="5"/>
    <n v="6"/>
    <n v="5"/>
    <n v="6"/>
  </r>
  <r>
    <m/>
    <m/>
    <x v="249"/>
    <x v="251"/>
    <m/>
    <m/>
    <n v="5"/>
    <n v="6"/>
    <n v="5"/>
    <n v="6"/>
  </r>
  <r>
    <m/>
    <m/>
    <x v="250"/>
    <x v="252"/>
    <m/>
    <m/>
    <n v="5"/>
    <m/>
    <n v="5"/>
    <n v="0"/>
  </r>
  <r>
    <m/>
    <m/>
    <x v="251"/>
    <x v="253"/>
    <m/>
    <m/>
    <n v="10"/>
    <n v="11"/>
    <n v="10"/>
    <n v="11"/>
  </r>
  <r>
    <m/>
    <m/>
    <x v="252"/>
    <x v="254"/>
    <m/>
    <m/>
    <n v="3"/>
    <n v="18"/>
    <n v="3"/>
    <n v="18"/>
  </r>
  <r>
    <m/>
    <m/>
    <x v="253"/>
    <x v="255"/>
    <m/>
    <m/>
    <n v="2"/>
    <n v="3"/>
    <n v="2"/>
    <n v="3"/>
  </r>
  <r>
    <m/>
    <m/>
    <x v="254"/>
    <x v="256"/>
    <m/>
    <m/>
    <n v="20"/>
    <n v="50"/>
    <n v="20"/>
    <n v="50"/>
  </r>
  <r>
    <m/>
    <m/>
    <x v="255"/>
    <x v="257"/>
    <m/>
    <m/>
    <n v="10"/>
    <n v="18"/>
    <n v="10"/>
    <n v="18"/>
  </r>
  <r>
    <m/>
    <m/>
    <x v="256"/>
    <x v="258"/>
    <m/>
    <m/>
    <n v="10"/>
    <n v="96"/>
    <n v="10"/>
    <n v="96"/>
  </r>
  <r>
    <m/>
    <m/>
    <x v="257"/>
    <x v="259"/>
    <m/>
    <m/>
    <n v="6"/>
    <n v="3"/>
    <n v="6"/>
    <n v="3"/>
  </r>
  <r>
    <m/>
    <m/>
    <x v="258"/>
    <x v="260"/>
    <m/>
    <m/>
    <n v="15"/>
    <n v="59"/>
    <n v="15"/>
    <n v="59"/>
  </r>
  <r>
    <m/>
    <m/>
    <x v="259"/>
    <x v="261"/>
    <m/>
    <m/>
    <n v="5"/>
    <n v="2"/>
    <n v="5"/>
    <n v="2"/>
  </r>
  <r>
    <m/>
    <m/>
    <x v="0"/>
    <x v="0"/>
    <m/>
    <m/>
    <m/>
    <m/>
    <m/>
    <m/>
  </r>
  <r>
    <m/>
    <m/>
    <x v="0"/>
    <x v="0"/>
    <m/>
    <m/>
    <m/>
    <m/>
    <m/>
    <m/>
  </r>
  <r>
    <m/>
    <m/>
    <x v="0"/>
    <x v="0"/>
    <m/>
    <m/>
    <m/>
    <m/>
    <m/>
    <m/>
  </r>
  <r>
    <m/>
    <m/>
    <x v="0"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PivotTable1" cacheId="0" applyNumberFormats="0" applyBorderFormats="0" applyFontFormats="0" applyPatternFormats="0" applyAlignmentFormats="0" applyWidthHeightFormats="1" dataCaption="Values" updatedVersion="6" minRefreshableVersion="3" createdVersion="6" indent="0" compact="0" compactData="0" multipleFieldFilters="0">
  <location ref="A7:D267" firstHeaderRow="0" firstDataRow="1" firstDataCol="2"/>
  <pivotFields count="10">
    <pivotField compact="0" outline="0" showAll="0" defaultSubtotal="0"/>
    <pivotField compact="0" outline="0" showAll="0" defaultSubtotal="0"/>
    <pivotField axis="axisRow" compact="0" outline="0" multipleItemSelectionAllowed="1" showAll="0" sortType="ascending" defaultSubtotal="0">
      <items count="286">
        <item m="1" x="263"/>
        <item x="80"/>
        <item x="81"/>
        <item x="82"/>
        <item x="83"/>
        <item x="36"/>
        <item x="37"/>
        <item x="38"/>
        <item x="39"/>
        <item x="40"/>
        <item x="41"/>
        <item x="42"/>
        <item m="1" x="280"/>
        <item x="43"/>
        <item x="44"/>
        <item x="45"/>
        <item x="46"/>
        <item x="47"/>
        <item x="48"/>
        <item x="49"/>
        <item x="50"/>
        <item x="51"/>
        <item x="52"/>
        <item x="84"/>
        <item x="53"/>
        <item x="85"/>
        <item x="54"/>
        <item x="86"/>
        <item x="55"/>
        <item x="56"/>
        <item x="57"/>
        <item x="58"/>
        <item x="59"/>
        <item x="60"/>
        <item x="61"/>
        <item x="62"/>
        <item m="1" x="284"/>
        <item m="1" x="279"/>
        <item m="1" x="275"/>
        <item m="1" x="265"/>
        <item m="1" x="261"/>
        <item m="1" x="260"/>
        <item m="1" x="278"/>
        <item m="1" x="282"/>
        <item m="1" x="266"/>
        <item m="1" x="285"/>
        <item m="1" x="283"/>
        <item m="1" x="270"/>
        <item m="1" x="262"/>
        <item m="1" x="268"/>
        <item m="1" x="272"/>
        <item m="1" x="264"/>
        <item m="1" x="267"/>
        <item m="1" x="269"/>
        <item m="1" x="273"/>
        <item m="1" x="271"/>
        <item m="1" x="274"/>
        <item m="1" x="277"/>
        <item m="1" x="281"/>
        <item m="1" x="276"/>
        <item x="3"/>
        <item x="4"/>
        <item x="5"/>
        <item x="6"/>
        <item x="7"/>
        <item x="8"/>
        <item x="9"/>
        <item x="117"/>
        <item x="10"/>
        <item x="11"/>
        <item x="12"/>
        <item x="13"/>
        <item x="14"/>
        <item x="15"/>
        <item x="63"/>
        <item x="21"/>
        <item x="22"/>
        <item x="16"/>
        <item x="17"/>
        <item x="18"/>
        <item x="19"/>
        <item x="20"/>
        <item x="106"/>
        <item x="107"/>
        <item x="108"/>
        <item x="109"/>
        <item x="110"/>
        <item x="111"/>
        <item x="118"/>
        <item x="112"/>
        <item x="113"/>
        <item x="114"/>
        <item x="115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"/>
        <item x="2"/>
        <item x="116"/>
        <item x="78"/>
        <item x="64"/>
        <item x="65"/>
        <item x="66"/>
        <item x="23"/>
        <item x="67"/>
        <item x="68"/>
        <item x="69"/>
        <item x="70"/>
        <item x="71"/>
        <item x="72"/>
        <item x="73"/>
        <item x="74"/>
        <item x="75"/>
        <item x="76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79"/>
        <item x="119"/>
        <item x="120"/>
        <item x="121"/>
        <item x="122"/>
        <item x="123"/>
        <item x="124"/>
        <item x="125"/>
        <item x="126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27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86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8"/>
        <item x="215"/>
        <item x="216"/>
        <item x="217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77"/>
        <item h="1" x="0"/>
      </items>
    </pivotField>
    <pivotField axis="axisRow" compact="0" outline="0" showAll="0" defaultSubtotal="0">
      <items count="439">
        <item m="1" x="359"/>
        <item m="1" x="389"/>
        <item m="1" x="309"/>
        <item m="1" x="296"/>
        <item m="1" x="321"/>
        <item m="1" x="430"/>
        <item m="1" x="307"/>
        <item m="1" x="318"/>
        <item m="1" x="396"/>
        <item m="1" x="281"/>
        <item m="1" x="274"/>
        <item m="1" x="358"/>
        <item m="1" x="373"/>
        <item m="1" x="267"/>
        <item m="1" x="319"/>
        <item m="1" x="403"/>
        <item m="1" x="324"/>
        <item m="1" x="420"/>
        <item m="1" x="411"/>
        <item m="1" x="344"/>
        <item m="1" x="413"/>
        <item m="1" x="356"/>
        <item m="1" x="351"/>
        <item m="1" x="401"/>
        <item m="1" x="377"/>
        <item m="1" x="268"/>
        <item m="1" x="288"/>
        <item m="1" x="422"/>
        <item x="0"/>
        <item m="1" x="367"/>
        <item m="1" x="425"/>
        <item m="1" x="379"/>
        <item m="1" x="386"/>
        <item m="1" x="266"/>
        <item x="1"/>
        <item x="2"/>
        <item x="3"/>
        <item x="4"/>
        <item m="1" x="300"/>
        <item x="8"/>
        <item x="9"/>
        <item m="1" x="284"/>
        <item x="12"/>
        <item m="1" x="285"/>
        <item x="15"/>
        <item m="1" x="419"/>
        <item m="1" x="272"/>
        <item m="1" x="394"/>
        <item m="1" x="387"/>
        <item m="1" x="435"/>
        <item m="1" x="331"/>
        <item m="1" x="393"/>
        <item m="1" x="437"/>
        <item m="1" x="308"/>
        <item x="22"/>
        <item x="23"/>
        <item m="1" x="431"/>
        <item x="45"/>
        <item m="1" x="334"/>
        <item x="59"/>
        <item x="60"/>
        <item m="1" x="423"/>
        <item x="80"/>
        <item x="66"/>
        <item x="25"/>
        <item m="1" x="273"/>
        <item m="1" x="390"/>
        <item m="1" x="302"/>
        <item x="26"/>
        <item m="1" x="371"/>
        <item x="28"/>
        <item m="1" x="341"/>
        <item m="1" x="365"/>
        <item m="1" x="438"/>
        <item m="1" x="406"/>
        <item m="1" x="374"/>
        <item m="1" x="424"/>
        <item m="1" x="305"/>
        <item m="1" x="357"/>
        <item m="1" x="349"/>
        <item m="1" x="388"/>
        <item x="7"/>
        <item m="1" x="421"/>
        <item x="13"/>
        <item m="1" x="346"/>
        <item m="1" x="292"/>
        <item m="1" x="416"/>
        <item x="24"/>
        <item m="1" x="332"/>
        <item m="1" x="271"/>
        <item m="1" x="327"/>
        <item x="18"/>
        <item m="1" x="280"/>
        <item m="1" x="432"/>
        <item x="19"/>
        <item x="20"/>
        <item x="21"/>
        <item m="1" x="355"/>
        <item m="1" x="353"/>
        <item m="1" x="299"/>
        <item m="1" x="264"/>
        <item m="1" x="270"/>
        <item m="1" x="392"/>
        <item m="1" x="276"/>
        <item m="1" x="380"/>
        <item m="1" x="347"/>
        <item m="1" x="297"/>
        <item m="1" x="414"/>
        <item m="1" x="330"/>
        <item m="1" x="320"/>
        <item x="55"/>
        <item m="1" x="283"/>
        <item m="1" x="381"/>
        <item m="1" x="323"/>
        <item m="1" x="428"/>
        <item m="1" x="291"/>
        <item m="1" x="399"/>
        <item m="1" x="407"/>
        <item m="1" x="426"/>
        <item m="1" x="372"/>
        <item m="1" x="409"/>
        <item m="1" x="361"/>
        <item m="1" x="301"/>
        <item m="1" x="370"/>
        <item m="1" x="415"/>
        <item m="1" x="316"/>
        <item m="1" x="433"/>
        <item m="1" x="325"/>
        <item m="1" x="278"/>
        <item m="1" x="287"/>
        <item m="1" x="314"/>
        <item m="1" x="336"/>
        <item m="1" x="269"/>
        <item m="1" x="383"/>
        <item m="1" x="303"/>
        <item m="1" x="286"/>
        <item m="1" x="369"/>
        <item m="1" x="339"/>
        <item m="1" x="294"/>
        <item m="1" x="326"/>
        <item x="89"/>
        <item m="1" x="360"/>
        <item m="1" x="315"/>
        <item x="90"/>
        <item m="1" x="395"/>
        <item x="91"/>
        <item m="1" x="417"/>
        <item x="92"/>
        <item m="1" x="398"/>
        <item x="93"/>
        <item m="1" x="405"/>
        <item x="94"/>
        <item m="1" x="262"/>
        <item x="95"/>
        <item m="1" x="376"/>
        <item x="96"/>
        <item m="1" x="354"/>
        <item x="97"/>
        <item m="1" x="279"/>
        <item x="98"/>
        <item m="1" x="342"/>
        <item x="99"/>
        <item m="1" x="343"/>
        <item x="100"/>
        <item m="1" x="317"/>
        <item x="101"/>
        <item m="1" x="418"/>
        <item x="102"/>
        <item m="1" x="410"/>
        <item x="103"/>
        <item m="1" x="337"/>
        <item x="104"/>
        <item m="1" x="310"/>
        <item x="106"/>
        <item m="1" x="295"/>
        <item x="107"/>
        <item m="1" x="375"/>
        <item x="108"/>
        <item m="1" x="338"/>
        <item x="109"/>
        <item x="110"/>
        <item x="111"/>
        <item m="1" x="434"/>
        <item m="1" x="345"/>
        <item x="112"/>
        <item x="113"/>
        <item x="114"/>
        <item x="115"/>
        <item x="116"/>
        <item m="1" x="350"/>
        <item x="117"/>
        <item m="1" x="333"/>
        <item x="119"/>
        <item x="120"/>
        <item m="1" x="265"/>
        <item m="1" x="277"/>
        <item m="1" x="391"/>
        <item m="1" x="335"/>
        <item x="121"/>
        <item x="122"/>
        <item x="123"/>
        <item x="124"/>
        <item x="125"/>
        <item x="127"/>
        <item x="128"/>
        <item x="130"/>
        <item x="131"/>
        <item x="132"/>
        <item x="134"/>
        <item x="135"/>
        <item m="1" x="293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29"/>
        <item x="151"/>
        <item x="152"/>
        <item x="153"/>
        <item x="154"/>
        <item x="155"/>
        <item m="1" x="298"/>
        <item x="156"/>
        <item m="1" x="436"/>
        <item x="157"/>
        <item m="1" x="429"/>
        <item x="159"/>
        <item m="1" x="282"/>
        <item m="1" x="329"/>
        <item x="160"/>
        <item m="1" x="384"/>
        <item m="1" x="378"/>
        <item x="162"/>
        <item x="163"/>
        <item x="164"/>
        <item x="165"/>
        <item x="166"/>
        <item x="167"/>
        <item x="168"/>
        <item x="169"/>
        <item x="170"/>
        <item x="171"/>
        <item x="173"/>
        <item x="174"/>
        <item x="175"/>
        <item x="176"/>
        <item x="177"/>
        <item m="1" x="290"/>
        <item x="179"/>
        <item x="180"/>
        <item m="1" x="382"/>
        <item x="181"/>
        <item x="182"/>
        <item x="183"/>
        <item x="184"/>
        <item x="185"/>
        <item x="186"/>
        <item x="187"/>
        <item m="1" x="348"/>
        <item m="1" x="275"/>
        <item x="188"/>
        <item m="1" x="364"/>
        <item m="1" x="304"/>
        <item x="190"/>
        <item x="191"/>
        <item x="192"/>
        <item x="193"/>
        <item x="194"/>
        <item x="195"/>
        <item x="196"/>
        <item m="1" x="400"/>
        <item m="1" x="427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m="1" x="408"/>
        <item x="210"/>
        <item x="211"/>
        <item m="1" x="263"/>
        <item x="213"/>
        <item m="1" x="402"/>
        <item x="215"/>
        <item m="1" x="289"/>
        <item x="216"/>
        <item x="220"/>
        <item x="217"/>
        <item x="218"/>
        <item x="219"/>
        <item m="1" x="322"/>
        <item x="222"/>
        <item m="1" x="363"/>
        <item x="224"/>
        <item x="225"/>
        <item x="226"/>
        <item m="1" x="362"/>
        <item x="227"/>
        <item m="1" x="366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m="1" x="412"/>
        <item x="252"/>
        <item x="253"/>
        <item x="254"/>
        <item x="255"/>
        <item x="256"/>
        <item x="257"/>
        <item x="258"/>
        <item x="259"/>
        <item m="1" x="306"/>
        <item m="1" x="312"/>
        <item x="260"/>
        <item x="261"/>
        <item m="1" x="340"/>
        <item m="1" x="368"/>
        <item x="6"/>
        <item m="1" x="404"/>
        <item x="5"/>
        <item x="10"/>
        <item x="11"/>
        <item x="14"/>
        <item x="16"/>
        <item x="17"/>
        <item x="27"/>
        <item x="29"/>
        <item x="30"/>
        <item x="31"/>
        <item x="32"/>
        <item x="33"/>
        <item x="34"/>
        <item x="35"/>
        <item x="36"/>
        <item m="1" x="311"/>
        <item x="38"/>
        <item x="39"/>
        <item x="40"/>
        <item x="41"/>
        <item x="42"/>
        <item x="43"/>
        <item x="44"/>
        <item x="46"/>
        <item x="47"/>
        <item x="49"/>
        <item x="50"/>
        <item x="51"/>
        <item x="52"/>
        <item x="53"/>
        <item x="54"/>
        <item x="56"/>
        <item x="57"/>
        <item x="58"/>
        <item x="61"/>
        <item x="62"/>
        <item x="63"/>
        <item x="64"/>
        <item m="1" x="397"/>
        <item x="67"/>
        <item m="1" x="328"/>
        <item x="69"/>
        <item x="70"/>
        <item x="71"/>
        <item x="72"/>
        <item x="73"/>
        <item x="74"/>
        <item x="75"/>
        <item x="76"/>
        <item x="77"/>
        <item x="78"/>
        <item x="79"/>
        <item m="1" x="385"/>
        <item x="81"/>
        <item x="65"/>
        <item x="82"/>
        <item x="83"/>
        <item x="84"/>
        <item x="85"/>
        <item m="1" x="352"/>
        <item x="86"/>
        <item x="87"/>
        <item x="88"/>
        <item m="1" x="313"/>
        <item x="68"/>
        <item x="105"/>
        <item x="118"/>
        <item x="126"/>
        <item x="133"/>
        <item x="161"/>
        <item x="172"/>
        <item x="189"/>
        <item x="212"/>
        <item x="223"/>
        <item x="228"/>
        <item x="37"/>
        <item x="48"/>
        <item x="136"/>
        <item x="158"/>
        <item x="178"/>
        <item x="209"/>
        <item x="214"/>
        <item x="221"/>
      </items>
    </pivotField>
    <pivotField compact="0" outline="0" subtotalTop="0" showAll="0" defaultSubtotal="0"/>
    <pivotField compact="0" outline="0" showAll="0"/>
    <pivotField compact="0" outline="0" subtotalTop="0" showAll="0" defaultSubtotal="0"/>
    <pivotField compact="0" outline="0" showAll="0"/>
    <pivotField dataField="1" compact="0" outline="0" subtotalTop="0" showAll="0" defaultSubtotal="0"/>
    <pivotField dataField="1" compact="0" outline="0" showAll="0"/>
  </pivotFields>
  <rowFields count="2">
    <field x="2"/>
    <field x="3"/>
  </rowFields>
  <rowItems count="260">
    <i>
      <x v="1"/>
      <x v="411"/>
    </i>
    <i>
      <x v="2"/>
      <x v="412"/>
    </i>
    <i>
      <x v="3"/>
      <x v="413"/>
    </i>
    <i>
      <x v="4"/>
      <x v="414"/>
    </i>
    <i>
      <x v="5"/>
      <x v="372"/>
    </i>
    <i>
      <x v="6"/>
      <x v="373"/>
    </i>
    <i>
      <x v="7"/>
      <x v="374"/>
    </i>
    <i>
      <x v="8"/>
      <x v="375"/>
    </i>
    <i>
      <x v="9"/>
      <x v="376"/>
    </i>
    <i>
      <x v="10"/>
      <x v="377"/>
    </i>
    <i>
      <x v="11"/>
      <x v="378"/>
    </i>
    <i>
      <x v="13"/>
      <x v="57"/>
    </i>
    <i>
      <x v="14"/>
      <x v="379"/>
    </i>
    <i>
      <x v="15"/>
      <x v="380"/>
    </i>
    <i>
      <x v="16"/>
      <x v="432"/>
    </i>
    <i>
      <x v="17"/>
      <x v="381"/>
    </i>
    <i>
      <x v="18"/>
      <x v="382"/>
    </i>
    <i>
      <x v="19"/>
      <x v="383"/>
    </i>
    <i>
      <x v="20"/>
      <x v="384"/>
    </i>
    <i>
      <x v="21"/>
      <x v="385"/>
    </i>
    <i>
      <x v="22"/>
      <x v="386"/>
    </i>
    <i>
      <x v="23"/>
      <x v="416"/>
    </i>
    <i>
      <x v="24"/>
      <x v="110"/>
    </i>
    <i>
      <x v="25"/>
      <x v="417"/>
    </i>
    <i>
      <x v="26"/>
      <x v="387"/>
    </i>
    <i>
      <x v="27"/>
      <x v="418"/>
    </i>
    <i>
      <x v="28"/>
      <x v="388"/>
    </i>
    <i>
      <x v="29"/>
      <x v="389"/>
    </i>
    <i>
      <x v="30"/>
      <x v="59"/>
    </i>
    <i>
      <x v="31"/>
      <x v="60"/>
    </i>
    <i>
      <x v="32"/>
      <x v="390"/>
    </i>
    <i>
      <x v="33"/>
      <x v="391"/>
    </i>
    <i>
      <x v="34"/>
      <x v="392"/>
    </i>
    <i>
      <x v="35"/>
      <x v="393"/>
    </i>
    <i>
      <x v="60"/>
      <x v="36"/>
    </i>
    <i>
      <x v="61"/>
      <x v="356"/>
    </i>
    <i>
      <x v="62"/>
      <x v="354"/>
    </i>
    <i>
      <x v="63"/>
      <x v="81"/>
    </i>
    <i>
      <x v="64"/>
      <x v="39"/>
    </i>
    <i>
      <x v="65"/>
      <x v="40"/>
    </i>
    <i>
      <x v="66"/>
      <x v="357"/>
    </i>
    <i>
      <x v="67"/>
      <x v="192"/>
    </i>
    <i>
      <x v="68"/>
      <x v="358"/>
    </i>
    <i>
      <x v="69"/>
      <x v="42"/>
    </i>
    <i>
      <x v="70"/>
      <x v="83"/>
    </i>
    <i>
      <x v="71"/>
      <x v="359"/>
    </i>
    <i>
      <x v="72"/>
      <x v="44"/>
    </i>
    <i>
      <x v="73"/>
      <x v="360"/>
    </i>
    <i>
      <x v="74"/>
      <x v="410"/>
    </i>
    <i>
      <x v="75"/>
      <x v="55"/>
    </i>
    <i>
      <x v="76"/>
      <x v="87"/>
    </i>
    <i>
      <x v="77"/>
      <x v="361"/>
    </i>
    <i>
      <x v="78"/>
      <x v="91"/>
    </i>
    <i>
      <x v="79"/>
      <x v="94"/>
    </i>
    <i>
      <x v="80"/>
      <x v="95"/>
    </i>
    <i>
      <x v="81"/>
      <x v="96"/>
    </i>
    <i>
      <x v="82"/>
      <x v="177"/>
    </i>
    <i>
      <x v="83"/>
      <x v="179"/>
    </i>
    <i>
      <x v="84"/>
      <x v="180"/>
    </i>
    <i>
      <x v="85"/>
      <x v="181"/>
    </i>
    <i>
      <x v="86"/>
      <x v="184"/>
    </i>
    <i>
      <x v="87"/>
      <x v="185"/>
    </i>
    <i>
      <x v="88"/>
      <x v="193"/>
    </i>
    <i>
      <x v="89"/>
      <x v="186"/>
    </i>
    <i>
      <x v="90"/>
      <x v="187"/>
    </i>
    <i>
      <x v="91"/>
      <x v="188"/>
    </i>
    <i>
      <x v="92"/>
      <x v="190"/>
    </i>
    <i>
      <x v="93"/>
      <x v="140"/>
    </i>
    <i>
      <x v="94"/>
      <x v="143"/>
    </i>
    <i>
      <x v="95"/>
      <x v="145"/>
    </i>
    <i>
      <x v="96"/>
      <x v="147"/>
    </i>
    <i>
      <x v="97"/>
      <x v="149"/>
    </i>
    <i>
      <x v="98"/>
      <x v="151"/>
    </i>
    <i>
      <x v="99"/>
      <x v="153"/>
    </i>
    <i>
      <x v="100"/>
      <x v="155"/>
    </i>
    <i>
      <x v="101"/>
      <x v="157"/>
    </i>
    <i>
      <x v="102"/>
      <x v="159"/>
    </i>
    <i>
      <x v="103"/>
      <x v="161"/>
    </i>
    <i>
      <x v="104"/>
      <x v="163"/>
    </i>
    <i>
      <x v="105"/>
      <x v="165"/>
    </i>
    <i>
      <x v="106"/>
      <x v="167"/>
    </i>
    <i>
      <x v="107"/>
      <x v="169"/>
    </i>
    <i>
      <x v="108"/>
      <x v="171"/>
    </i>
    <i>
      <x v="109"/>
      <x v="421"/>
    </i>
    <i>
      <x v="110"/>
      <x v="173"/>
    </i>
    <i>
      <x v="111"/>
      <x v="175"/>
    </i>
    <i>
      <x v="112"/>
      <x v="34"/>
    </i>
    <i>
      <x v="113"/>
      <x v="35"/>
    </i>
    <i>
      <x v="114"/>
      <x v="422"/>
    </i>
    <i>
      <x v="115"/>
      <x v="62"/>
    </i>
    <i>
      <x v="116"/>
      <x v="63"/>
    </i>
    <i>
      <x v="117"/>
      <x v="395"/>
    </i>
    <i>
      <x v="118"/>
      <x v="420"/>
    </i>
    <i>
      <x v="119"/>
      <x v="64"/>
    </i>
    <i>
      <x v="120"/>
      <x v="397"/>
    </i>
    <i>
      <x v="121"/>
      <x v="398"/>
    </i>
    <i>
      <x v="122"/>
      <x v="399"/>
    </i>
    <i>
      <x v="123"/>
      <x v="400"/>
    </i>
    <i>
      <x v="124"/>
      <x v="401"/>
    </i>
    <i>
      <x v="125"/>
      <x v="402"/>
    </i>
    <i>
      <x v="126"/>
      <x v="403"/>
    </i>
    <i>
      <x v="127"/>
      <x v="404"/>
    </i>
    <i>
      <x v="128"/>
      <x v="405"/>
    </i>
    <i>
      <x v="129"/>
      <x v="406"/>
    </i>
    <i>
      <x v="130"/>
      <x v="68"/>
    </i>
    <i>
      <x v="131"/>
      <x v="362"/>
    </i>
    <i>
      <x v="132"/>
      <x v="70"/>
    </i>
    <i>
      <x v="133"/>
      <x v="363"/>
    </i>
    <i>
      <x v="134"/>
      <x v="364"/>
    </i>
    <i>
      <x v="135"/>
      <x v="365"/>
    </i>
    <i>
      <x v="136"/>
      <x v="366"/>
    </i>
    <i>
      <x v="137"/>
      <x v="367"/>
    </i>
    <i>
      <x v="138"/>
      <x v="368"/>
    </i>
    <i>
      <x v="139"/>
      <x v="369"/>
    </i>
    <i>
      <x v="140"/>
      <x v="370"/>
    </i>
    <i>
      <x v="141"/>
      <x v="431"/>
    </i>
    <i>
      <x v="142"/>
      <x v="409"/>
    </i>
    <i>
      <x v="143"/>
      <x v="198"/>
    </i>
    <i>
      <x v="144"/>
      <x v="199"/>
    </i>
    <i>
      <x v="145"/>
      <x v="200"/>
    </i>
    <i>
      <x v="146"/>
      <x v="201"/>
    </i>
    <i>
      <x v="147"/>
      <x v="202"/>
    </i>
    <i>
      <x v="148"/>
      <x v="423"/>
    </i>
    <i>
      <x v="149"/>
      <x v="203"/>
    </i>
    <i>
      <x v="150"/>
      <x v="204"/>
    </i>
    <i>
      <x v="151"/>
      <x v="205"/>
    </i>
    <i>
      <x v="152"/>
      <x v="206"/>
    </i>
    <i>
      <x v="153"/>
      <x v="207"/>
    </i>
    <i>
      <x v="154"/>
      <x v="424"/>
    </i>
    <i>
      <x v="155"/>
      <x v="208"/>
    </i>
    <i>
      <x v="156"/>
      <x v="209"/>
    </i>
    <i>
      <x v="157"/>
      <x v="433"/>
    </i>
    <i>
      <x v="158"/>
      <x v="211"/>
    </i>
    <i>
      <x v="159"/>
      <x v="212"/>
    </i>
    <i>
      <x v="160"/>
      <x v="213"/>
    </i>
    <i>
      <x v="161"/>
      <x v="214"/>
    </i>
    <i>
      <x v="162"/>
      <x v="215"/>
    </i>
    <i>
      <x v="163"/>
      <x v="216"/>
    </i>
    <i>
      <x v="164"/>
      <x v="217"/>
    </i>
    <i>
      <x v="165"/>
      <x v="218"/>
    </i>
    <i>
      <x v="166"/>
      <x v="219"/>
    </i>
    <i>
      <x v="167"/>
      <x v="220"/>
    </i>
    <i>
      <x v="168"/>
      <x v="221"/>
    </i>
    <i>
      <x v="169"/>
      <x v="222"/>
    </i>
    <i>
      <x v="170"/>
      <x v="223"/>
    </i>
    <i>
      <x v="171"/>
      <x v="224"/>
    </i>
    <i>
      <x v="172"/>
      <x v="225"/>
    </i>
    <i>
      <x v="173"/>
      <x v="226"/>
    </i>
    <i>
      <x v="174"/>
      <x v="227"/>
    </i>
    <i>
      <x v="175"/>
      <x v="228"/>
    </i>
    <i>
      <x v="176"/>
      <x v="229"/>
    </i>
    <i>
      <x v="177"/>
      <x v="230"/>
    </i>
    <i>
      <x v="178"/>
      <x v="232"/>
    </i>
    <i>
      <x v="179"/>
      <x v="234"/>
    </i>
    <i>
      <x v="180"/>
      <x v="434"/>
    </i>
    <i>
      <x v="181"/>
      <x v="236"/>
    </i>
    <i>
      <x v="182"/>
      <x v="239"/>
    </i>
    <i>
      <x v="183"/>
      <x v="425"/>
    </i>
    <i>
      <x v="184"/>
      <x v="242"/>
    </i>
    <i>
      <x v="185"/>
      <x v="243"/>
    </i>
    <i>
      <x v="186"/>
      <x v="244"/>
    </i>
    <i>
      <x v="187"/>
      <x v="245"/>
    </i>
    <i>
      <x v="188"/>
      <x v="270"/>
    </i>
    <i>
      <x v="189"/>
      <x v="246"/>
    </i>
    <i>
      <x v="190"/>
      <x v="247"/>
    </i>
    <i>
      <x v="191"/>
      <x v="248"/>
    </i>
    <i>
      <x v="192"/>
      <x v="249"/>
    </i>
    <i>
      <x v="193"/>
      <x v="250"/>
    </i>
    <i>
      <x v="194"/>
      <x v="251"/>
    </i>
    <i>
      <x v="195"/>
      <x v="426"/>
    </i>
    <i>
      <x v="196"/>
      <x v="252"/>
    </i>
    <i>
      <x v="197"/>
      <x v="253"/>
    </i>
    <i>
      <x v="198"/>
      <x v="254"/>
    </i>
    <i>
      <x v="199"/>
      <x v="255"/>
    </i>
    <i>
      <x v="200"/>
      <x v="256"/>
    </i>
    <i>
      <x v="201"/>
      <x v="435"/>
    </i>
    <i>
      <x v="202"/>
      <x v="258"/>
    </i>
    <i>
      <x v="203"/>
      <x v="259"/>
    </i>
    <i>
      <x v="204"/>
      <x v="261"/>
    </i>
    <i>
      <x v="205"/>
      <x v="262"/>
    </i>
    <i>
      <x v="206"/>
      <x v="263"/>
    </i>
    <i>
      <x v="207"/>
      <x v="264"/>
    </i>
    <i>
      <x v="208"/>
      <x v="265"/>
    </i>
    <i>
      <x v="209"/>
      <x v="266"/>
    </i>
    <i>
      <x v="210"/>
      <x v="267"/>
    </i>
    <i>
      <x v="211"/>
      <x v="427"/>
    </i>
    <i>
      <x v="212"/>
      <x v="273"/>
    </i>
    <i>
      <x v="213"/>
      <x v="274"/>
    </i>
    <i>
      <x v="214"/>
      <x v="275"/>
    </i>
    <i>
      <x v="215"/>
      <x v="276"/>
    </i>
    <i>
      <x v="216"/>
      <x v="277"/>
    </i>
    <i>
      <x v="217"/>
      <x v="278"/>
    </i>
    <i>
      <x v="218"/>
      <x v="279"/>
    </i>
    <i>
      <x v="219"/>
      <x v="282"/>
    </i>
    <i>
      <x v="220"/>
      <x v="283"/>
    </i>
    <i>
      <x v="221"/>
      <x v="284"/>
    </i>
    <i>
      <x v="222"/>
      <x v="285"/>
    </i>
    <i>
      <x v="223"/>
      <x v="286"/>
    </i>
    <i>
      <x v="224"/>
      <x v="287"/>
    </i>
    <i>
      <x v="225"/>
      <x v="288"/>
    </i>
    <i>
      <x v="226"/>
      <x v="289"/>
    </i>
    <i>
      <x v="227"/>
      <x v="290"/>
    </i>
    <i>
      <x v="228"/>
      <x v="291"/>
    </i>
    <i>
      <x v="229"/>
      <x v="292"/>
    </i>
    <i>
      <x v="230"/>
      <x v="293"/>
    </i>
    <i>
      <x v="231"/>
      <x v="436"/>
    </i>
    <i>
      <x v="232"/>
      <x v="295"/>
    </i>
    <i>
      <x v="233"/>
      <x v="296"/>
    </i>
    <i>
      <x v="234"/>
      <x v="428"/>
    </i>
    <i>
      <x v="235"/>
      <x v="298"/>
    </i>
    <i>
      <x v="236"/>
      <x v="437"/>
    </i>
    <i>
      <x v="237"/>
      <x v="300"/>
    </i>
    <i>
      <x v="238"/>
      <x v="302"/>
    </i>
    <i>
      <x v="239"/>
      <x v="303"/>
    </i>
    <i>
      <x v="240"/>
      <x v="304"/>
    </i>
    <i>
      <x v="241"/>
      <x v="305"/>
    </i>
    <i>
      <x v="242"/>
      <x v="306"/>
    </i>
    <i>
      <x v="243"/>
      <x v="438"/>
    </i>
    <i>
      <x v="244"/>
      <x v="308"/>
    </i>
    <i>
      <x v="245"/>
      <x v="429"/>
    </i>
    <i>
      <x v="246"/>
      <x v="310"/>
    </i>
    <i>
      <x v="247"/>
      <x v="311"/>
    </i>
    <i>
      <x v="248"/>
      <x v="312"/>
    </i>
    <i>
      <x v="249"/>
      <x v="314"/>
    </i>
    <i>
      <x v="250"/>
      <x v="430"/>
    </i>
    <i>
      <x v="251"/>
      <x v="316"/>
    </i>
    <i>
      <x v="252"/>
      <x v="317"/>
    </i>
    <i>
      <x v="253"/>
      <x v="318"/>
    </i>
    <i>
      <x v="254"/>
      <x v="319"/>
    </i>
    <i>
      <x v="255"/>
      <x v="320"/>
    </i>
    <i>
      <x v="256"/>
      <x v="321"/>
    </i>
    <i>
      <x v="257"/>
      <x v="322"/>
    </i>
    <i>
      <x v="258"/>
      <x v="323"/>
    </i>
    <i>
      <x v="259"/>
      <x v="324"/>
    </i>
    <i>
      <x v="260"/>
      <x v="325"/>
    </i>
    <i>
      <x v="261"/>
      <x v="326"/>
    </i>
    <i>
      <x v="262"/>
      <x v="327"/>
    </i>
    <i>
      <x v="263"/>
      <x v="328"/>
    </i>
    <i>
      <x v="264"/>
      <x v="329"/>
    </i>
    <i>
      <x v="265"/>
      <x v="330"/>
    </i>
    <i>
      <x v="266"/>
      <x v="331"/>
    </i>
    <i>
      <x v="267"/>
      <x v="332"/>
    </i>
    <i>
      <x v="268"/>
      <x v="333"/>
    </i>
    <i>
      <x v="269"/>
      <x v="334"/>
    </i>
    <i>
      <x v="270"/>
      <x v="335"/>
    </i>
    <i>
      <x v="271"/>
      <x v="336"/>
    </i>
    <i>
      <x v="272"/>
      <x v="337"/>
    </i>
    <i>
      <x v="273"/>
      <x v="338"/>
    </i>
    <i>
      <x v="274"/>
      <x v="340"/>
    </i>
    <i>
      <x v="275"/>
      <x v="341"/>
    </i>
    <i>
      <x v="276"/>
      <x v="342"/>
    </i>
    <i>
      <x v="277"/>
      <x v="343"/>
    </i>
    <i>
      <x v="278"/>
      <x v="344"/>
    </i>
    <i>
      <x v="279"/>
      <x v="345"/>
    </i>
    <i>
      <x v="280"/>
      <x v="346"/>
    </i>
    <i>
      <x v="281"/>
      <x v="347"/>
    </i>
    <i>
      <x v="282"/>
      <x v="350"/>
    </i>
    <i>
      <x v="283"/>
      <x v="351"/>
    </i>
    <i>
      <x v="284"/>
      <x v="407"/>
    </i>
    <i t="grand">
      <x/>
    </i>
  </rowItems>
  <colFields count="1">
    <field x="-2"/>
  </colFields>
  <colItems count="2">
    <i>
      <x/>
    </i>
    <i i="1">
      <x v="1"/>
    </i>
  </colItems>
  <dataFields count="2">
    <dataField name="Број услуга - План 2025." fld="8" baseField="3" baseItem="12"/>
    <dataField name="Sum of Укупно (Извршење јануар - септембар  2025.)" fld="9" baseField="0" baseItem="0"/>
  </dataFields>
  <formats count="34">
    <format dxfId="3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1">
      <pivotArea field="2" type="button" dataOnly="0" labelOnly="1" outline="0" fieldPosition="0"/>
    </format>
    <format dxfId="30">
      <pivotArea field="3" type="button" dataOnly="0" labelOnly="1" outline="0" fieldPosition="0"/>
    </format>
    <format dxfId="29">
      <pivotArea field="2" type="button" dataOnly="0" labelOnly="1" outline="0" fieldPosition="0"/>
    </format>
    <format dxfId="28">
      <pivotArea field="3" type="button" dataOnly="0" labelOnly="1" outline="0" fieldPosition="0"/>
    </format>
    <format dxfId="27">
      <pivotArea dataOnly="0" labelOnly="1" outline="0" fieldPosition="0">
        <references count="1">
          <reference field="2" count="0"/>
        </references>
      </pivotArea>
    </format>
    <format dxfId="26">
      <pivotArea field="3" type="button" dataOnly="0" labelOnly="1" outline="0" fieldPosition="0"/>
    </format>
    <format dxfId="25">
      <pivotArea dataOnly="0" labelOnly="1" grandRow="1" outline="0" fieldPosition="0"/>
    </format>
    <format dxfId="24">
      <pivotArea dataOnly="0" outline="0" fieldPosition="0">
        <references count="1">
          <reference field="3" count="1">
            <x v="432"/>
          </reference>
        </references>
      </pivotArea>
    </format>
    <format dxfId="23">
      <pivotArea field="2" type="button" dataOnly="0" labelOnly="1" outline="0" fieldPosition="0"/>
    </format>
    <format dxfId="2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">
      <pivotArea outline="0" fieldPosition="0">
        <references count="2">
          <reference field="2" count="0" selected="0"/>
          <reference field="3" count="259" selected="0">
            <x v="34"/>
            <x v="35"/>
            <x v="36"/>
            <x v="39"/>
            <x v="40"/>
            <x v="42"/>
            <x v="44"/>
            <x v="55"/>
            <x v="57"/>
            <x v="59"/>
            <x v="60"/>
            <x v="62"/>
            <x v="63"/>
            <x v="64"/>
            <x v="68"/>
            <x v="70"/>
            <x v="81"/>
            <x v="83"/>
            <x v="87"/>
            <x v="91"/>
            <x v="94"/>
            <x v="95"/>
            <x v="96"/>
            <x v="110"/>
            <x v="140"/>
            <x v="143"/>
            <x v="145"/>
            <x v="147"/>
            <x v="149"/>
            <x v="151"/>
            <x v="153"/>
            <x v="155"/>
            <x v="157"/>
            <x v="159"/>
            <x v="161"/>
            <x v="163"/>
            <x v="165"/>
            <x v="167"/>
            <x v="169"/>
            <x v="171"/>
            <x v="173"/>
            <x v="175"/>
            <x v="177"/>
            <x v="179"/>
            <x v="180"/>
            <x v="181"/>
            <x v="184"/>
            <x v="185"/>
            <x v="186"/>
            <x v="187"/>
            <x v="188"/>
            <x v="190"/>
            <x v="192"/>
            <x v="193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2"/>
            <x v="234"/>
            <x v="236"/>
            <x v="239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8"/>
            <x v="259"/>
            <x v="261"/>
            <x v="262"/>
            <x v="263"/>
            <x v="264"/>
            <x v="265"/>
            <x v="266"/>
            <x v="267"/>
            <x v="270"/>
            <x v="273"/>
            <x v="274"/>
            <x v="275"/>
            <x v="276"/>
            <x v="277"/>
            <x v="278"/>
            <x v="279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5"/>
            <x v="296"/>
            <x v="298"/>
            <x v="300"/>
            <x v="302"/>
            <x v="303"/>
            <x v="304"/>
            <x v="305"/>
            <x v="306"/>
            <x v="308"/>
            <x v="310"/>
            <x v="311"/>
            <x v="312"/>
            <x v="314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40"/>
            <x v="341"/>
            <x v="342"/>
            <x v="343"/>
            <x v="344"/>
            <x v="345"/>
            <x v="346"/>
            <x v="347"/>
            <x v="350"/>
            <x v="351"/>
            <x v="354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5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9"/>
            <x v="410"/>
            <x v="411"/>
            <x v="412"/>
            <x v="413"/>
            <x v="414"/>
            <x v="416"/>
            <x v="417"/>
            <x v="418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</reference>
        </references>
      </pivotArea>
    </format>
    <format dxfId="20">
      <pivotArea dataOnly="0" labelOnly="1" outline="0" fieldPosition="0">
        <references count="1">
          <reference field="3" count="0"/>
        </references>
      </pivotArea>
    </format>
    <format dxfId="19">
      <pivotArea dataOnly="0" labelOnly="1" outline="0" fieldPosition="0">
        <references count="2">
          <reference field="2" count="1" selected="0">
            <x v="67"/>
          </reference>
          <reference field="3" count="1">
            <x v="192"/>
          </reference>
        </references>
      </pivotArea>
    </format>
    <format dxfId="18">
      <pivotArea dataOnly="0" labelOnly="1" outline="0" fieldPosition="0">
        <references count="2">
          <reference field="2" count="1" selected="0">
            <x v="67"/>
          </reference>
          <reference field="3" count="1">
            <x v="192"/>
          </reference>
        </references>
      </pivotArea>
    </format>
    <format dxfId="17">
      <pivotArea dataOnly="0" labelOnly="1" outline="0" fieldPosition="0">
        <references count="1">
          <reference field="2" count="1">
            <x v="67"/>
          </reference>
        </references>
      </pivotArea>
    </format>
    <format dxfId="16">
      <pivotArea outline="0" fieldPosition="0">
        <references count="2">
          <reference field="2" count="1" selected="0">
            <x v="67"/>
          </reference>
          <reference field="3" count="1" selected="0">
            <x v="192"/>
          </reference>
        </references>
      </pivotArea>
    </format>
    <format dxfId="15">
      <pivotArea outline="0" fieldPosition="0">
        <references count="2">
          <reference field="2" count="1" selected="0">
            <x v="67"/>
          </reference>
          <reference field="3" count="1" selected="0">
            <x v="192"/>
          </reference>
        </references>
      </pivotArea>
    </format>
    <format dxfId="14">
      <pivotArea dataOnly="0" labelOnly="1" outline="0" fieldPosition="0">
        <references count="2">
          <reference field="2" count="1" selected="0">
            <x v="89"/>
          </reference>
          <reference field="3" count="1">
            <x v="186"/>
          </reference>
        </references>
      </pivotArea>
    </format>
    <format dxfId="13">
      <pivotArea outline="0" fieldPosition="0">
        <references count="2">
          <reference field="2" count="1" selected="0">
            <x v="89"/>
          </reference>
          <reference field="3" count="1" selected="0">
            <x v="186"/>
          </reference>
        </references>
      </pivotArea>
    </format>
    <format dxfId="12">
      <pivotArea dataOnly="0" labelOnly="1" outline="0" fieldPosition="0">
        <references count="1">
          <reference field="2" count="1">
            <x v="89"/>
          </reference>
        </references>
      </pivotArea>
    </format>
    <format dxfId="11">
      <pivotArea dataOnly="0" labelOnly="1" outline="0" fieldPosition="0">
        <references count="2">
          <reference field="2" count="1" selected="0">
            <x v="89"/>
          </reference>
          <reference field="3" count="1">
            <x v="186"/>
          </reference>
        </references>
      </pivotArea>
    </format>
    <format dxfId="10">
      <pivotArea dataOnly="0" labelOnly="1" outline="0" fieldPosition="0">
        <references count="2">
          <reference field="2" count="1" selected="0">
            <x v="259"/>
          </reference>
          <reference field="3" count="1">
            <x v="324"/>
          </reference>
        </references>
      </pivotArea>
    </format>
    <format dxfId="9">
      <pivotArea outline="0" fieldPosition="0">
        <references count="2">
          <reference field="2" count="1" selected="0">
            <x v="259"/>
          </reference>
          <reference field="3" count="1" selected="0">
            <x v="324"/>
          </reference>
        </references>
      </pivotArea>
    </format>
    <format dxfId="8">
      <pivotArea dataOnly="0" labelOnly="1" outline="0" fieldPosition="0">
        <references count="1">
          <reference field="2" count="1">
            <x v="259"/>
          </reference>
        </references>
      </pivotArea>
    </format>
    <format dxfId="7">
      <pivotArea dataOnly="0" labelOnly="1" outline="0" fieldPosition="0">
        <references count="2">
          <reference field="2" count="1" selected="0">
            <x v="259"/>
          </reference>
          <reference field="3" count="1">
            <x v="324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">
      <pivotArea field="2" type="button" dataOnly="0" labelOnly="1" outline="0" axis="axisRow" fieldPosition="0"/>
    </format>
    <format dxfId="3">
      <pivotArea field="3" type="button" dataOnly="0" labelOnly="1" outline="0" axis="axisRow" fieldPosition="1"/>
    </format>
    <format dxfId="2">
      <pivotArea field="2" type="button" dataOnly="0" labelOnly="1" outline="0" axis="axisRow" fieldPosition="0"/>
    </format>
    <format dxfId="1">
      <pivotArea field="3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4"/>
  <sheetViews>
    <sheetView workbookViewId="0">
      <selection activeCell="B8" sqref="B8:I8"/>
    </sheetView>
  </sheetViews>
  <sheetFormatPr defaultColWidth="9.140625" defaultRowHeight="12.75"/>
  <cols>
    <col min="1" max="1" width="3.85546875" style="27" customWidth="1"/>
    <col min="2" max="2" width="12.28515625" style="27" customWidth="1"/>
    <col min="3" max="16384" width="9.140625" style="27"/>
  </cols>
  <sheetData>
    <row r="2" spans="1:9" ht="14.25">
      <c r="C2" s="360" t="s">
        <v>0</v>
      </c>
      <c r="D2" s="360"/>
      <c r="E2" s="360"/>
      <c r="F2" s="360"/>
      <c r="G2" s="360"/>
      <c r="H2" s="360"/>
      <c r="I2" s="360"/>
    </row>
    <row r="3" spans="1:9" ht="15.75">
      <c r="C3" s="361" t="s">
        <v>1</v>
      </c>
      <c r="D3" s="361"/>
      <c r="E3" s="361"/>
      <c r="F3" s="361"/>
      <c r="G3" s="361"/>
      <c r="H3" s="361"/>
      <c r="I3" s="361"/>
    </row>
    <row r="6" spans="1:9" ht="18.75">
      <c r="B6" s="362" t="s">
        <v>2</v>
      </c>
      <c r="C6" s="362"/>
      <c r="D6" s="362"/>
      <c r="E6" s="362"/>
      <c r="F6" s="362"/>
      <c r="G6" s="362"/>
      <c r="H6" s="362"/>
      <c r="I6" s="362"/>
    </row>
    <row r="7" spans="1:9" ht="18.75">
      <c r="B7" s="362" t="s">
        <v>3</v>
      </c>
      <c r="C7" s="362"/>
      <c r="D7" s="362"/>
      <c r="E7" s="362"/>
      <c r="F7" s="362"/>
      <c r="G7" s="362"/>
      <c r="H7" s="362"/>
      <c r="I7" s="362"/>
    </row>
    <row r="8" spans="1:9" ht="18.75">
      <c r="B8" s="363" t="s">
        <v>4</v>
      </c>
      <c r="C8" s="363"/>
      <c r="D8" s="363"/>
      <c r="E8" s="363"/>
      <c r="F8" s="363"/>
      <c r="G8" s="363"/>
      <c r="H8" s="363"/>
      <c r="I8" s="363"/>
    </row>
    <row r="9" spans="1:9" customFormat="1" ht="12"/>
    <row r="10" spans="1:9" ht="15">
      <c r="A10" s="339"/>
      <c r="B10" s="339"/>
      <c r="C10" s="339" t="s">
        <v>5</v>
      </c>
      <c r="D10" s="339"/>
      <c r="E10" s="49"/>
      <c r="F10" s="49"/>
      <c r="G10" s="49"/>
      <c r="H10" s="49"/>
      <c r="I10" s="49"/>
    </row>
    <row r="11" spans="1:9" ht="15">
      <c r="A11" s="340" t="s">
        <v>6</v>
      </c>
      <c r="B11" s="340" t="s">
        <v>7</v>
      </c>
      <c r="C11" s="340"/>
      <c r="D11" s="340"/>
      <c r="E11" s="341"/>
      <c r="F11" s="341"/>
      <c r="G11" s="341"/>
      <c r="H11" s="341"/>
      <c r="I11" s="341"/>
    </row>
    <row r="12" spans="1:9" ht="15">
      <c r="A12" s="342">
        <v>1</v>
      </c>
      <c r="B12" s="343" t="s">
        <v>8</v>
      </c>
      <c r="C12" s="343"/>
      <c r="D12" s="343"/>
      <c r="E12" s="344"/>
      <c r="F12" s="344"/>
      <c r="G12" s="344"/>
      <c r="H12" s="344"/>
      <c r="I12" s="344"/>
    </row>
    <row r="13" spans="1:9" ht="15">
      <c r="A13" s="342">
        <v>2</v>
      </c>
      <c r="B13" s="343" t="s">
        <v>9</v>
      </c>
      <c r="C13" s="343"/>
      <c r="D13" s="343"/>
      <c r="E13" s="344"/>
      <c r="F13" s="344"/>
      <c r="G13" s="344"/>
      <c r="H13" s="344"/>
      <c r="I13" s="344"/>
    </row>
    <row r="14" spans="1:9" ht="15">
      <c r="A14" s="342">
        <v>3</v>
      </c>
      <c r="B14" s="343" t="s">
        <v>10</v>
      </c>
      <c r="C14" s="343"/>
      <c r="D14" s="343"/>
      <c r="E14" s="344"/>
      <c r="F14" s="344"/>
      <c r="G14" s="344"/>
      <c r="H14" s="344"/>
      <c r="I14" s="344"/>
    </row>
    <row r="15" spans="1:9" ht="15">
      <c r="A15" s="342">
        <v>4</v>
      </c>
      <c r="B15" s="343" t="s">
        <v>11</v>
      </c>
      <c r="C15" s="343"/>
      <c r="D15" s="343"/>
      <c r="E15" s="344"/>
      <c r="F15" s="344"/>
      <c r="G15" s="344"/>
      <c r="H15" s="344"/>
      <c r="I15" s="344"/>
    </row>
    <row r="16" spans="1:9" ht="15">
      <c r="A16" s="342">
        <v>5</v>
      </c>
      <c r="B16" s="343" t="s">
        <v>12</v>
      </c>
      <c r="C16" s="343"/>
      <c r="D16" s="343"/>
      <c r="E16" s="344"/>
      <c r="F16" s="344"/>
      <c r="G16" s="344"/>
      <c r="H16" s="344"/>
      <c r="I16" s="344"/>
    </row>
    <row r="17" spans="1:9" ht="15.75" customHeight="1">
      <c r="A17" s="342">
        <v>6</v>
      </c>
      <c r="B17" s="343" t="s">
        <v>13</v>
      </c>
      <c r="C17" s="343"/>
      <c r="D17" s="343"/>
      <c r="E17" s="344"/>
      <c r="F17" s="344"/>
      <c r="G17" s="344"/>
      <c r="H17" s="344"/>
      <c r="I17" s="344"/>
    </row>
    <row r="18" spans="1:9" ht="15.75" customHeight="1">
      <c r="A18" s="342">
        <v>7</v>
      </c>
      <c r="B18" s="343" t="s">
        <v>14</v>
      </c>
      <c r="C18" s="343"/>
      <c r="D18" s="343"/>
      <c r="E18" s="344"/>
      <c r="F18" s="344"/>
      <c r="G18" s="344"/>
      <c r="H18" s="344"/>
      <c r="I18" s="344"/>
    </row>
    <row r="19" spans="1:9" s="338" customFormat="1" ht="15">
      <c r="A19" s="345">
        <v>8</v>
      </c>
      <c r="B19" s="346" t="s">
        <v>15</v>
      </c>
      <c r="C19" s="346"/>
      <c r="D19" s="346"/>
      <c r="E19" s="347"/>
      <c r="F19" s="347"/>
      <c r="G19" s="347"/>
      <c r="H19" s="347"/>
      <c r="I19" s="347"/>
    </row>
    <row r="20" spans="1:9" s="338" customFormat="1" ht="15">
      <c r="A20" s="345">
        <v>9</v>
      </c>
      <c r="B20" s="346" t="s">
        <v>16</v>
      </c>
      <c r="C20" s="348"/>
      <c r="D20" s="348"/>
      <c r="E20" s="348"/>
      <c r="F20" s="348"/>
      <c r="G20" s="348"/>
      <c r="H20" s="348"/>
      <c r="I20" s="348"/>
    </row>
    <row r="21" spans="1:9" ht="15">
      <c r="A21" s="342">
        <v>10</v>
      </c>
      <c r="B21" s="346" t="s">
        <v>17</v>
      </c>
      <c r="C21" s="343"/>
      <c r="D21" s="343"/>
      <c r="E21" s="344"/>
      <c r="F21" s="344"/>
      <c r="G21" s="344"/>
      <c r="H21" s="344"/>
      <c r="I21" s="344"/>
    </row>
    <row r="22" spans="1:9" ht="15">
      <c r="A22" s="342">
        <v>11</v>
      </c>
      <c r="B22" s="343" t="s">
        <v>18</v>
      </c>
      <c r="C22" s="343"/>
      <c r="D22" s="343"/>
      <c r="E22" s="344"/>
      <c r="F22" s="344"/>
      <c r="G22" s="344"/>
      <c r="H22" s="344"/>
      <c r="I22" s="344"/>
    </row>
    <row r="23" spans="1:9" ht="15">
      <c r="A23" s="342">
        <v>12</v>
      </c>
      <c r="B23" s="343" t="s">
        <v>19</v>
      </c>
      <c r="C23" s="343"/>
      <c r="D23" s="343"/>
      <c r="E23" s="344"/>
      <c r="F23" s="344"/>
      <c r="G23" s="344"/>
      <c r="H23" s="344"/>
      <c r="I23" s="344"/>
    </row>
    <row r="24" spans="1:9" s="338" customFormat="1" ht="15">
      <c r="A24" s="345">
        <v>13</v>
      </c>
      <c r="B24" s="346" t="s">
        <v>20</v>
      </c>
      <c r="C24" s="346"/>
      <c r="D24" s="346"/>
      <c r="E24" s="347"/>
      <c r="F24" s="347"/>
      <c r="G24" s="347"/>
      <c r="H24" s="347"/>
      <c r="I24" s="347"/>
    </row>
  </sheetData>
  <mergeCells count="5">
    <mergeCell ref="C2:I2"/>
    <mergeCell ref="C3:I3"/>
    <mergeCell ref="B6:I6"/>
    <mergeCell ref="B7:I7"/>
    <mergeCell ref="B8:I8"/>
  </mergeCells>
  <pageMargins left="0.75" right="0.75" top="1" bottom="1" header="0.5" footer="0.5"/>
  <pageSetup paperSize="9" orientation="portrait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70"/>
  <sheetViews>
    <sheetView workbookViewId="0">
      <selection activeCell="B19" sqref="B19"/>
    </sheetView>
  </sheetViews>
  <sheetFormatPr defaultColWidth="9" defaultRowHeight="12.75"/>
  <cols>
    <col min="1" max="1" width="11.85546875" customWidth="1"/>
    <col min="2" max="2" width="96.5703125" style="101" customWidth="1"/>
    <col min="3" max="3" width="9.7109375" customWidth="1"/>
    <col min="4" max="4" width="10.28515625" customWidth="1"/>
  </cols>
  <sheetData>
    <row r="1" spans="1:11">
      <c r="A1" s="3"/>
      <c r="B1" s="102" t="s">
        <v>21</v>
      </c>
      <c r="C1" s="388" t="str">
        <f>Kadar.ode.!C1</f>
        <v>Специјална болница за неспецифичне плућне болести "Сокобања" - Сокобања</v>
      </c>
      <c r="D1" s="389"/>
      <c r="E1" s="389"/>
      <c r="F1" s="389"/>
      <c r="G1" s="389"/>
      <c r="H1" s="389"/>
      <c r="I1" s="389"/>
      <c r="J1" s="13"/>
      <c r="K1" s="13"/>
    </row>
    <row r="2" spans="1:11">
      <c r="A2" s="3"/>
      <c r="B2" s="102" t="s">
        <v>23</v>
      </c>
      <c r="C2" s="103">
        <f>Kadar.ode.!C2</f>
        <v>7248261</v>
      </c>
      <c r="D2" s="6"/>
      <c r="E2" s="6"/>
      <c r="F2" s="6"/>
      <c r="G2" s="7"/>
      <c r="H2" s="13"/>
      <c r="I2" s="13"/>
      <c r="J2" s="13"/>
      <c r="K2" s="13"/>
    </row>
    <row r="3" spans="1:11">
      <c r="A3" s="3"/>
      <c r="B3" s="102"/>
      <c r="C3" s="104"/>
      <c r="D3" s="6"/>
      <c r="E3" s="6"/>
      <c r="F3" s="6"/>
      <c r="G3" s="105"/>
      <c r="H3" s="13"/>
      <c r="I3" s="13"/>
      <c r="J3" s="13"/>
      <c r="K3" s="13"/>
    </row>
    <row r="4" spans="1:11" ht="14.25">
      <c r="A4" s="3"/>
      <c r="B4" s="102" t="s">
        <v>676</v>
      </c>
      <c r="C4" s="8" t="s">
        <v>16</v>
      </c>
      <c r="D4" s="9"/>
      <c r="E4" s="9"/>
      <c r="F4" s="10"/>
      <c r="G4" s="27"/>
      <c r="H4" s="27"/>
      <c r="I4" s="27"/>
      <c r="J4" s="27"/>
      <c r="K4" s="27"/>
    </row>
    <row r="5" spans="1:11">
      <c r="A5" s="106" t="s">
        <v>677</v>
      </c>
    </row>
    <row r="6" spans="1:11">
      <c r="A6" s="106" t="s">
        <v>678</v>
      </c>
    </row>
    <row r="7" spans="1:11" ht="120">
      <c r="A7" s="359" t="s">
        <v>153</v>
      </c>
      <c r="B7" s="359" t="s">
        <v>154</v>
      </c>
      <c r="C7" s="352" t="s">
        <v>679</v>
      </c>
      <c r="D7" s="107" t="s">
        <v>680</v>
      </c>
    </row>
    <row r="8" spans="1:11" ht="12" customHeight="1">
      <c r="A8" s="108">
        <v>320810</v>
      </c>
      <c r="B8" s="354" t="s">
        <v>305</v>
      </c>
      <c r="C8" s="353">
        <v>80</v>
      </c>
      <c r="D8" s="353">
        <v>0</v>
      </c>
    </row>
    <row r="9" spans="1:11">
      <c r="A9" s="108">
        <v>320811</v>
      </c>
      <c r="B9" s="354" t="s">
        <v>306</v>
      </c>
      <c r="C9" s="353">
        <v>800</v>
      </c>
      <c r="D9" s="353">
        <v>157</v>
      </c>
    </row>
    <row r="10" spans="1:11">
      <c r="A10" s="108">
        <v>320812</v>
      </c>
      <c r="B10" s="354" t="s">
        <v>307</v>
      </c>
      <c r="C10" s="353">
        <v>10</v>
      </c>
      <c r="D10" s="353">
        <v>0</v>
      </c>
    </row>
    <row r="11" spans="1:11">
      <c r="A11" s="108">
        <v>320816</v>
      </c>
      <c r="B11" s="354" t="s">
        <v>308</v>
      </c>
      <c r="C11" s="353">
        <v>30</v>
      </c>
      <c r="D11" s="353">
        <v>0</v>
      </c>
    </row>
    <row r="12" spans="1:11">
      <c r="A12" s="108">
        <v>600011</v>
      </c>
      <c r="B12" s="354" t="s">
        <v>243</v>
      </c>
      <c r="C12" s="353">
        <v>2960</v>
      </c>
      <c r="D12" s="353">
        <v>1109</v>
      </c>
    </row>
    <row r="13" spans="1:11">
      <c r="A13" s="108">
        <v>600012</v>
      </c>
      <c r="B13" s="354" t="s">
        <v>244</v>
      </c>
      <c r="C13" s="353">
        <v>20860</v>
      </c>
      <c r="D13" s="353">
        <v>13493</v>
      </c>
    </row>
    <row r="14" spans="1:11">
      <c r="A14" s="108">
        <v>600015</v>
      </c>
      <c r="B14" s="354" t="s">
        <v>245</v>
      </c>
      <c r="C14" s="353">
        <v>15430</v>
      </c>
      <c r="D14" s="353">
        <v>6280</v>
      </c>
    </row>
    <row r="15" spans="1:11">
      <c r="A15" s="108">
        <v>600016</v>
      </c>
      <c r="B15" s="354" t="s">
        <v>246</v>
      </c>
      <c r="C15" s="353">
        <v>12050</v>
      </c>
      <c r="D15" s="353">
        <v>2929</v>
      </c>
    </row>
    <row r="16" spans="1:11">
      <c r="A16" s="108">
        <v>600018</v>
      </c>
      <c r="B16" s="354" t="s">
        <v>247</v>
      </c>
      <c r="C16" s="353">
        <v>1000</v>
      </c>
      <c r="D16" s="353">
        <v>0</v>
      </c>
    </row>
    <row r="17" spans="1:4">
      <c r="A17" s="108">
        <v>600022</v>
      </c>
      <c r="B17" s="354" t="s">
        <v>248</v>
      </c>
      <c r="C17" s="353">
        <v>7060</v>
      </c>
      <c r="D17" s="353">
        <v>225</v>
      </c>
    </row>
    <row r="18" spans="1:4">
      <c r="A18" s="108">
        <v>600023</v>
      </c>
      <c r="B18" s="354" t="s">
        <v>249</v>
      </c>
      <c r="C18" s="353">
        <v>24970</v>
      </c>
      <c r="D18" s="353">
        <v>9812</v>
      </c>
    </row>
    <row r="19" spans="1:4">
      <c r="A19" s="108">
        <v>600051</v>
      </c>
      <c r="B19" s="354" t="s">
        <v>250</v>
      </c>
      <c r="C19" s="353">
        <v>7220</v>
      </c>
      <c r="D19" s="353">
        <v>3490</v>
      </c>
    </row>
    <row r="20" spans="1:4">
      <c r="A20" s="108">
        <v>600055</v>
      </c>
      <c r="B20" s="354" t="s">
        <v>251</v>
      </c>
      <c r="C20" s="353">
        <v>2220</v>
      </c>
      <c r="D20" s="353">
        <v>1658</v>
      </c>
    </row>
    <row r="21" spans="1:4">
      <c r="A21" s="108">
        <v>600071</v>
      </c>
      <c r="B21" s="354" t="s">
        <v>252</v>
      </c>
      <c r="C21" s="353">
        <v>4300</v>
      </c>
      <c r="D21" s="353">
        <v>584</v>
      </c>
    </row>
    <row r="22" spans="1:4">
      <c r="A22" s="108">
        <v>600081</v>
      </c>
      <c r="B22" s="354" t="s">
        <v>253</v>
      </c>
      <c r="C22" s="353">
        <v>1800</v>
      </c>
      <c r="D22" s="353">
        <v>1784</v>
      </c>
    </row>
    <row r="23" spans="1:4">
      <c r="A23" s="108">
        <v>600101</v>
      </c>
      <c r="B23" s="354" t="s">
        <v>254</v>
      </c>
      <c r="C23" s="353">
        <v>9650</v>
      </c>
      <c r="D23" s="353">
        <v>5858</v>
      </c>
    </row>
    <row r="24" spans="1:4">
      <c r="A24" s="108">
        <v>600103</v>
      </c>
      <c r="B24" s="354" t="s">
        <v>255</v>
      </c>
      <c r="C24" s="353">
        <v>15120</v>
      </c>
      <c r="D24" s="353">
        <v>10287</v>
      </c>
    </row>
    <row r="25" spans="1:4">
      <c r="A25" s="108">
        <v>600111</v>
      </c>
      <c r="B25" s="354" t="s">
        <v>256</v>
      </c>
      <c r="C25" s="353">
        <v>12520</v>
      </c>
      <c r="D25" s="353">
        <v>9386</v>
      </c>
    </row>
    <row r="26" spans="1:4">
      <c r="A26" s="108">
        <v>600112</v>
      </c>
      <c r="B26" s="354" t="s">
        <v>257</v>
      </c>
      <c r="C26" s="353">
        <v>38820</v>
      </c>
      <c r="D26" s="353">
        <v>22249</v>
      </c>
    </row>
    <row r="27" spans="1:4">
      <c r="A27" s="108">
        <v>600114</v>
      </c>
      <c r="B27" s="354" t="s">
        <v>258</v>
      </c>
      <c r="C27" s="353">
        <v>26010</v>
      </c>
      <c r="D27" s="353">
        <v>16372</v>
      </c>
    </row>
    <row r="28" spans="1:4">
      <c r="A28" s="108">
        <v>600115</v>
      </c>
      <c r="B28" s="354" t="s">
        <v>259</v>
      </c>
      <c r="C28" s="353">
        <v>8090</v>
      </c>
      <c r="D28" s="353">
        <v>5025</v>
      </c>
    </row>
    <row r="29" spans="1:4">
      <c r="A29" s="108">
        <v>600116</v>
      </c>
      <c r="B29" s="354" t="s">
        <v>309</v>
      </c>
      <c r="C29" s="353">
        <v>42</v>
      </c>
      <c r="D29" s="353">
        <v>0</v>
      </c>
    </row>
    <row r="30" spans="1:4">
      <c r="A30" s="108">
        <v>600120</v>
      </c>
      <c r="B30" s="354" t="s">
        <v>260</v>
      </c>
      <c r="C30" s="353">
        <v>41820</v>
      </c>
      <c r="D30" s="353">
        <v>22690</v>
      </c>
    </row>
    <row r="31" spans="1:4">
      <c r="A31" s="108">
        <v>600121</v>
      </c>
      <c r="B31" s="354" t="s">
        <v>310</v>
      </c>
      <c r="C31" s="353">
        <v>2590</v>
      </c>
      <c r="D31" s="353">
        <v>2024</v>
      </c>
    </row>
    <row r="32" spans="1:4">
      <c r="A32" s="108">
        <v>600122</v>
      </c>
      <c r="B32" s="354" t="s">
        <v>261</v>
      </c>
      <c r="C32" s="353">
        <v>39220</v>
      </c>
      <c r="D32" s="353">
        <v>22691</v>
      </c>
    </row>
    <row r="33" spans="1:4">
      <c r="A33" s="108">
        <v>600123</v>
      </c>
      <c r="B33" s="354" t="s">
        <v>311</v>
      </c>
      <c r="C33" s="353">
        <v>4723</v>
      </c>
      <c r="D33" s="353">
        <v>3131</v>
      </c>
    </row>
    <row r="34" spans="1:4">
      <c r="A34" s="108">
        <v>600124</v>
      </c>
      <c r="B34" s="354" t="s">
        <v>262</v>
      </c>
      <c r="C34" s="353">
        <v>33720</v>
      </c>
      <c r="D34" s="353">
        <v>21311</v>
      </c>
    </row>
    <row r="35" spans="1:4">
      <c r="A35" s="108">
        <v>600173</v>
      </c>
      <c r="B35" s="354" t="s">
        <v>263</v>
      </c>
      <c r="C35" s="353">
        <v>701</v>
      </c>
      <c r="D35" s="353">
        <v>310</v>
      </c>
    </row>
    <row r="36" spans="1:4">
      <c r="A36" s="108">
        <v>600307</v>
      </c>
      <c r="B36" s="354" t="s">
        <v>264</v>
      </c>
      <c r="C36" s="353">
        <v>33900</v>
      </c>
      <c r="D36" s="353">
        <v>21892</v>
      </c>
    </row>
    <row r="37" spans="1:4">
      <c r="A37" s="108">
        <v>600312</v>
      </c>
      <c r="B37" s="354" t="s">
        <v>265</v>
      </c>
      <c r="C37" s="353">
        <v>25130</v>
      </c>
      <c r="D37" s="353">
        <v>16364</v>
      </c>
    </row>
    <row r="38" spans="1:4">
      <c r="A38" s="108">
        <v>600313</v>
      </c>
      <c r="B38" s="354" t="s">
        <v>266</v>
      </c>
      <c r="C38" s="353">
        <v>4900</v>
      </c>
      <c r="D38" s="353">
        <v>6088</v>
      </c>
    </row>
    <row r="39" spans="1:4">
      <c r="A39" s="108">
        <v>600330</v>
      </c>
      <c r="B39" s="354" t="s">
        <v>267</v>
      </c>
      <c r="C39" s="353">
        <v>70</v>
      </c>
      <c r="D39" s="353">
        <v>0</v>
      </c>
    </row>
    <row r="40" spans="1:4">
      <c r="A40" s="108">
        <v>600331</v>
      </c>
      <c r="B40" s="354" t="s">
        <v>268</v>
      </c>
      <c r="C40" s="353">
        <v>1900</v>
      </c>
      <c r="D40" s="353">
        <v>9763</v>
      </c>
    </row>
    <row r="41" spans="1:4">
      <c r="A41" s="108">
        <v>600348</v>
      </c>
      <c r="B41" s="354" t="s">
        <v>269</v>
      </c>
      <c r="C41" s="353">
        <v>8480</v>
      </c>
      <c r="D41" s="353">
        <v>2819</v>
      </c>
    </row>
    <row r="42" spans="1:4">
      <c r="A42" s="108" t="s">
        <v>170</v>
      </c>
      <c r="B42" s="354" t="s">
        <v>171</v>
      </c>
      <c r="C42" s="353">
        <v>10</v>
      </c>
      <c r="D42" s="353">
        <v>2</v>
      </c>
    </row>
    <row r="43" spans="1:4">
      <c r="A43" s="108" t="s">
        <v>177</v>
      </c>
      <c r="B43" s="354" t="s">
        <v>178</v>
      </c>
      <c r="C43" s="353">
        <v>762</v>
      </c>
      <c r="D43" s="353">
        <v>38</v>
      </c>
    </row>
    <row r="44" spans="1:4">
      <c r="A44" s="108" t="s">
        <v>179</v>
      </c>
      <c r="B44" s="354" t="s">
        <v>180</v>
      </c>
      <c r="C44" s="353">
        <v>57</v>
      </c>
      <c r="D44" s="353">
        <v>2</v>
      </c>
    </row>
    <row r="45" spans="1:4">
      <c r="A45" s="108" t="s">
        <v>181</v>
      </c>
      <c r="B45" s="354" t="s">
        <v>182</v>
      </c>
      <c r="C45" s="353">
        <v>2</v>
      </c>
      <c r="D45" s="353">
        <v>7</v>
      </c>
    </row>
    <row r="46" spans="1:4">
      <c r="A46" s="108" t="s">
        <v>183</v>
      </c>
      <c r="B46" s="354" t="s">
        <v>184</v>
      </c>
      <c r="C46" s="353">
        <v>205</v>
      </c>
      <c r="D46" s="353">
        <v>7</v>
      </c>
    </row>
    <row r="47" spans="1:4">
      <c r="A47" s="108" t="s">
        <v>185</v>
      </c>
      <c r="B47" s="354" t="s">
        <v>186</v>
      </c>
      <c r="C47" s="353">
        <v>205</v>
      </c>
      <c r="D47" s="353">
        <v>7</v>
      </c>
    </row>
    <row r="48" spans="1:4">
      <c r="A48" s="108" t="s">
        <v>187</v>
      </c>
      <c r="B48" s="354" t="s">
        <v>188</v>
      </c>
      <c r="C48" s="353">
        <v>1300</v>
      </c>
      <c r="D48" s="353">
        <v>1023</v>
      </c>
    </row>
    <row r="49" spans="1:4" ht="25.5">
      <c r="A49" s="109" t="s">
        <v>381</v>
      </c>
      <c r="B49" s="355" t="s">
        <v>382</v>
      </c>
      <c r="C49" s="357">
        <v>2</v>
      </c>
      <c r="D49" s="357">
        <v>0</v>
      </c>
    </row>
    <row r="50" spans="1:4">
      <c r="A50" s="108" t="s">
        <v>189</v>
      </c>
      <c r="B50" s="354" t="s">
        <v>190</v>
      </c>
      <c r="C50" s="353">
        <v>2</v>
      </c>
      <c r="D50" s="353">
        <v>2</v>
      </c>
    </row>
    <row r="51" spans="1:4">
      <c r="A51" s="108" t="s">
        <v>191</v>
      </c>
      <c r="B51" s="354" t="s">
        <v>192</v>
      </c>
      <c r="C51" s="353">
        <v>2028</v>
      </c>
      <c r="D51" s="353">
        <v>1440</v>
      </c>
    </row>
    <row r="52" spans="1:4">
      <c r="A52" s="108" t="s">
        <v>193</v>
      </c>
      <c r="B52" s="354" t="s">
        <v>194</v>
      </c>
      <c r="C52" s="353">
        <v>30</v>
      </c>
      <c r="D52" s="353">
        <v>34</v>
      </c>
    </row>
    <row r="53" spans="1:4">
      <c r="A53" s="108" t="s">
        <v>195</v>
      </c>
      <c r="B53" s="354" t="s">
        <v>196</v>
      </c>
      <c r="C53" s="353">
        <v>20</v>
      </c>
      <c r="D53" s="353">
        <v>3</v>
      </c>
    </row>
    <row r="54" spans="1:4">
      <c r="A54" s="108" t="s">
        <v>197</v>
      </c>
      <c r="B54" s="354" t="s">
        <v>198</v>
      </c>
      <c r="C54" s="353">
        <v>1000</v>
      </c>
      <c r="D54" s="353">
        <v>776</v>
      </c>
    </row>
    <row r="55" spans="1:4">
      <c r="A55" s="108" t="s">
        <v>199</v>
      </c>
      <c r="B55" s="354" t="s">
        <v>200</v>
      </c>
      <c r="C55" s="353">
        <v>5</v>
      </c>
      <c r="D55" s="353">
        <v>0</v>
      </c>
    </row>
    <row r="56" spans="1:4">
      <c r="A56" s="108" t="s">
        <v>270</v>
      </c>
      <c r="B56" s="354" t="s">
        <v>271</v>
      </c>
      <c r="C56" s="353">
        <v>1380</v>
      </c>
      <c r="D56" s="353">
        <v>50</v>
      </c>
    </row>
    <row r="57" spans="1:4">
      <c r="A57" s="108" t="s">
        <v>212</v>
      </c>
      <c r="B57" s="354" t="s">
        <v>213</v>
      </c>
      <c r="C57" s="353">
        <v>40</v>
      </c>
      <c r="D57" s="353">
        <v>19</v>
      </c>
    </row>
    <row r="58" spans="1:4">
      <c r="A58" s="108" t="s">
        <v>214</v>
      </c>
      <c r="B58" s="354" t="s">
        <v>215</v>
      </c>
      <c r="C58" s="353">
        <v>16</v>
      </c>
      <c r="D58" s="353">
        <v>9</v>
      </c>
    </row>
    <row r="59" spans="1:4">
      <c r="A59" s="108" t="s">
        <v>201</v>
      </c>
      <c r="B59" s="354" t="s">
        <v>202</v>
      </c>
      <c r="C59" s="353">
        <v>5</v>
      </c>
      <c r="D59" s="353">
        <v>0</v>
      </c>
    </row>
    <row r="60" spans="1:4">
      <c r="A60" s="108" t="s">
        <v>203</v>
      </c>
      <c r="B60" s="354" t="s">
        <v>204</v>
      </c>
      <c r="C60" s="353">
        <v>5</v>
      </c>
      <c r="D60" s="353">
        <v>0</v>
      </c>
    </row>
    <row r="61" spans="1:4">
      <c r="A61" s="108" t="s">
        <v>205</v>
      </c>
      <c r="B61" s="354" t="s">
        <v>206</v>
      </c>
      <c r="C61" s="353">
        <v>30</v>
      </c>
      <c r="D61" s="353">
        <v>0</v>
      </c>
    </row>
    <row r="62" spans="1:4">
      <c r="A62" s="108" t="s">
        <v>207</v>
      </c>
      <c r="B62" s="354" t="s">
        <v>208</v>
      </c>
      <c r="C62" s="353">
        <v>2</v>
      </c>
      <c r="D62" s="353">
        <v>0</v>
      </c>
    </row>
    <row r="63" spans="1:4">
      <c r="A63" s="108" t="s">
        <v>209</v>
      </c>
      <c r="B63" s="354" t="s">
        <v>210</v>
      </c>
      <c r="C63" s="353">
        <v>3</v>
      </c>
      <c r="D63" s="353">
        <v>0</v>
      </c>
    </row>
    <row r="64" spans="1:4">
      <c r="A64" s="108" t="s">
        <v>357</v>
      </c>
      <c r="B64" s="354" t="s">
        <v>358</v>
      </c>
      <c r="C64" s="353">
        <v>20</v>
      </c>
      <c r="D64" s="353">
        <v>0</v>
      </c>
    </row>
    <row r="65" spans="1:4">
      <c r="A65" s="108" t="s">
        <v>359</v>
      </c>
      <c r="B65" s="354" t="s">
        <v>360</v>
      </c>
      <c r="C65" s="353">
        <v>55</v>
      </c>
      <c r="D65" s="353">
        <v>3</v>
      </c>
    </row>
    <row r="66" spans="1:4">
      <c r="A66" s="108" t="s">
        <v>361</v>
      </c>
      <c r="B66" s="354" t="s">
        <v>362</v>
      </c>
      <c r="C66" s="353">
        <v>12</v>
      </c>
      <c r="D66" s="353">
        <v>0</v>
      </c>
    </row>
    <row r="67" spans="1:4">
      <c r="A67" s="108" t="s">
        <v>363</v>
      </c>
      <c r="B67" s="354" t="s">
        <v>364</v>
      </c>
      <c r="C67" s="353">
        <v>6</v>
      </c>
      <c r="D67" s="353">
        <v>0</v>
      </c>
    </row>
    <row r="68" spans="1:4">
      <c r="A68" s="108" t="s">
        <v>365</v>
      </c>
      <c r="B68" s="354" t="s">
        <v>366</v>
      </c>
      <c r="C68" s="353">
        <v>1</v>
      </c>
      <c r="D68" s="353">
        <v>0</v>
      </c>
    </row>
    <row r="69" spans="1:4">
      <c r="A69" s="108" t="s">
        <v>367</v>
      </c>
      <c r="B69" s="354" t="s">
        <v>368</v>
      </c>
      <c r="C69" s="353">
        <v>15</v>
      </c>
      <c r="D69" s="353">
        <v>0</v>
      </c>
    </row>
    <row r="70" spans="1:4">
      <c r="A70" s="108" t="s">
        <v>383</v>
      </c>
      <c r="B70" s="354" t="s">
        <v>384</v>
      </c>
      <c r="C70" s="353">
        <v>6</v>
      </c>
      <c r="D70" s="353">
        <v>0</v>
      </c>
    </row>
    <row r="71" spans="1:4" ht="25.5">
      <c r="A71" s="109" t="s">
        <v>369</v>
      </c>
      <c r="B71" s="358" t="s">
        <v>370</v>
      </c>
      <c r="C71" s="356">
        <v>6</v>
      </c>
      <c r="D71" s="356">
        <v>0</v>
      </c>
    </row>
    <row r="72" spans="1:4">
      <c r="A72" s="108" t="s">
        <v>371</v>
      </c>
      <c r="B72" s="354" t="s">
        <v>372</v>
      </c>
      <c r="C72" s="353">
        <v>3</v>
      </c>
      <c r="D72" s="353">
        <v>0</v>
      </c>
    </row>
    <row r="73" spans="1:4">
      <c r="A73" s="108" t="s">
        <v>373</v>
      </c>
      <c r="B73" s="354" t="s">
        <v>374</v>
      </c>
      <c r="C73" s="353">
        <v>27</v>
      </c>
      <c r="D73" s="353">
        <v>1</v>
      </c>
    </row>
    <row r="74" spans="1:4">
      <c r="A74" s="108" t="s">
        <v>375</v>
      </c>
      <c r="B74" s="354" t="s">
        <v>376</v>
      </c>
      <c r="C74" s="353">
        <v>1</v>
      </c>
      <c r="D74" s="353">
        <v>0</v>
      </c>
    </row>
    <row r="75" spans="1:4">
      <c r="A75" s="108" t="s">
        <v>318</v>
      </c>
      <c r="B75" s="354" t="s">
        <v>319</v>
      </c>
      <c r="C75" s="353">
        <v>2</v>
      </c>
      <c r="D75" s="353">
        <v>0</v>
      </c>
    </row>
    <row r="76" spans="1:4">
      <c r="A76" s="108" t="s">
        <v>320</v>
      </c>
      <c r="B76" s="354" t="s">
        <v>321</v>
      </c>
      <c r="C76" s="353">
        <v>2</v>
      </c>
      <c r="D76" s="353">
        <v>0</v>
      </c>
    </row>
    <row r="77" spans="1:4">
      <c r="A77" s="108" t="s">
        <v>322</v>
      </c>
      <c r="B77" s="354" t="s">
        <v>323</v>
      </c>
      <c r="C77" s="353">
        <v>4</v>
      </c>
      <c r="D77" s="353">
        <v>0</v>
      </c>
    </row>
    <row r="78" spans="1:4">
      <c r="A78" s="108" t="s">
        <v>324</v>
      </c>
      <c r="B78" s="354" t="s">
        <v>325</v>
      </c>
      <c r="C78" s="353">
        <v>20</v>
      </c>
      <c r="D78" s="353">
        <v>0</v>
      </c>
    </row>
    <row r="79" spans="1:4">
      <c r="A79" s="108" t="s">
        <v>326</v>
      </c>
      <c r="B79" s="354" t="s">
        <v>327</v>
      </c>
      <c r="C79" s="353">
        <v>15</v>
      </c>
      <c r="D79" s="353">
        <v>0</v>
      </c>
    </row>
    <row r="80" spans="1:4">
      <c r="A80" s="108" t="s">
        <v>328</v>
      </c>
      <c r="B80" s="354" t="s">
        <v>329</v>
      </c>
      <c r="C80" s="353">
        <v>5</v>
      </c>
      <c r="D80" s="353">
        <v>0</v>
      </c>
    </row>
    <row r="81" spans="1:4">
      <c r="A81" s="108" t="s">
        <v>330</v>
      </c>
      <c r="B81" s="354" t="s">
        <v>331</v>
      </c>
      <c r="C81" s="353">
        <v>1</v>
      </c>
      <c r="D81" s="353">
        <v>0</v>
      </c>
    </row>
    <row r="82" spans="1:4">
      <c r="A82" s="108" t="s">
        <v>332</v>
      </c>
      <c r="B82" s="354" t="s">
        <v>333</v>
      </c>
      <c r="C82" s="353">
        <v>2</v>
      </c>
      <c r="D82" s="353">
        <v>0</v>
      </c>
    </row>
    <row r="83" spans="1:4">
      <c r="A83" s="108" t="s">
        <v>334</v>
      </c>
      <c r="B83" s="354" t="s">
        <v>335</v>
      </c>
      <c r="C83" s="353">
        <v>20</v>
      </c>
      <c r="D83" s="353">
        <v>0</v>
      </c>
    </row>
    <row r="84" spans="1:4">
      <c r="A84" s="108" t="s">
        <v>336</v>
      </c>
      <c r="B84" s="354" t="s">
        <v>337</v>
      </c>
      <c r="C84" s="353">
        <v>2</v>
      </c>
      <c r="D84" s="353">
        <v>0</v>
      </c>
    </row>
    <row r="85" spans="1:4">
      <c r="A85" s="108" t="s">
        <v>338</v>
      </c>
      <c r="B85" s="354" t="s">
        <v>339</v>
      </c>
      <c r="C85" s="353">
        <v>2</v>
      </c>
      <c r="D85" s="353">
        <v>0</v>
      </c>
    </row>
    <row r="86" spans="1:4">
      <c r="A86" s="108" t="s">
        <v>340</v>
      </c>
      <c r="B86" s="354" t="s">
        <v>341</v>
      </c>
      <c r="C86" s="353">
        <v>2</v>
      </c>
      <c r="D86" s="353">
        <v>0</v>
      </c>
    </row>
    <row r="87" spans="1:4">
      <c r="A87" s="108" t="s">
        <v>342</v>
      </c>
      <c r="B87" s="354" t="s">
        <v>343</v>
      </c>
      <c r="C87" s="353">
        <v>2</v>
      </c>
      <c r="D87" s="353">
        <v>0</v>
      </c>
    </row>
    <row r="88" spans="1:4">
      <c r="A88" s="108" t="s">
        <v>344</v>
      </c>
      <c r="B88" s="354" t="s">
        <v>345</v>
      </c>
      <c r="C88" s="353">
        <v>2</v>
      </c>
      <c r="D88" s="353">
        <v>0</v>
      </c>
    </row>
    <row r="89" spans="1:4">
      <c r="A89" s="108" t="s">
        <v>346</v>
      </c>
      <c r="B89" s="354" t="s">
        <v>347</v>
      </c>
      <c r="C89" s="353">
        <v>2</v>
      </c>
      <c r="D89" s="353">
        <v>0</v>
      </c>
    </row>
    <row r="90" spans="1:4">
      <c r="A90" s="108" t="s">
        <v>348</v>
      </c>
      <c r="B90" s="354" t="s">
        <v>349</v>
      </c>
      <c r="C90" s="353">
        <v>150</v>
      </c>
      <c r="D90" s="353">
        <v>7</v>
      </c>
    </row>
    <row r="91" spans="1:4">
      <c r="A91" s="108" t="s">
        <v>350</v>
      </c>
      <c r="B91" s="354" t="s">
        <v>351</v>
      </c>
      <c r="C91" s="353">
        <v>2</v>
      </c>
      <c r="D91" s="353">
        <v>0</v>
      </c>
    </row>
    <row r="92" spans="1:4">
      <c r="A92" s="108" t="s">
        <v>352</v>
      </c>
      <c r="B92" s="354" t="s">
        <v>353</v>
      </c>
      <c r="C92" s="353">
        <v>2</v>
      </c>
      <c r="D92" s="353">
        <v>0</v>
      </c>
    </row>
    <row r="93" spans="1:4">
      <c r="A93" s="108" t="s">
        <v>354</v>
      </c>
      <c r="B93" s="354" t="s">
        <v>355</v>
      </c>
      <c r="C93" s="353">
        <v>2</v>
      </c>
      <c r="D93" s="353">
        <v>0</v>
      </c>
    </row>
    <row r="94" spans="1:4">
      <c r="A94" s="108" t="s">
        <v>165</v>
      </c>
      <c r="B94" s="354" t="s">
        <v>166</v>
      </c>
      <c r="C94" s="353">
        <v>1960</v>
      </c>
      <c r="D94" s="353">
        <v>1404</v>
      </c>
    </row>
    <row r="95" spans="1:4">
      <c r="A95" s="108" t="s">
        <v>167</v>
      </c>
      <c r="B95" s="354" t="s">
        <v>168</v>
      </c>
      <c r="C95" s="353">
        <v>3100</v>
      </c>
      <c r="D95" s="353">
        <v>1790</v>
      </c>
    </row>
    <row r="96" spans="1:4">
      <c r="A96" s="108" t="s">
        <v>377</v>
      </c>
      <c r="B96" s="354" t="s">
        <v>378</v>
      </c>
      <c r="C96" s="353">
        <v>14</v>
      </c>
      <c r="D96" s="353">
        <v>0</v>
      </c>
    </row>
    <row r="97" spans="1:4">
      <c r="A97" s="108" t="s">
        <v>301</v>
      </c>
      <c r="B97" s="354" t="s">
        <v>302</v>
      </c>
      <c r="C97" s="353">
        <v>500</v>
      </c>
      <c r="D97" s="353">
        <v>1024</v>
      </c>
    </row>
    <row r="98" spans="1:4">
      <c r="A98" s="108" t="s">
        <v>272</v>
      </c>
      <c r="B98" s="354" t="s">
        <v>273</v>
      </c>
      <c r="C98" s="353">
        <v>3320</v>
      </c>
      <c r="D98" s="353">
        <v>2491</v>
      </c>
    </row>
    <row r="99" spans="1:4">
      <c r="A99" s="108" t="s">
        <v>274</v>
      </c>
      <c r="B99" s="354" t="s">
        <v>275</v>
      </c>
      <c r="C99" s="353">
        <v>3950</v>
      </c>
      <c r="D99" s="353">
        <v>300</v>
      </c>
    </row>
    <row r="100" spans="1:4">
      <c r="A100" s="108" t="s">
        <v>276</v>
      </c>
      <c r="B100" s="354" t="s">
        <v>277</v>
      </c>
      <c r="C100" s="353">
        <v>21220</v>
      </c>
      <c r="D100" s="353">
        <v>13468</v>
      </c>
    </row>
    <row r="101" spans="1:4">
      <c r="A101" s="108" t="s">
        <v>216</v>
      </c>
      <c r="B101" s="354" t="s">
        <v>217</v>
      </c>
      <c r="C101" s="353">
        <v>644</v>
      </c>
      <c r="D101" s="353">
        <v>4800</v>
      </c>
    </row>
    <row r="102" spans="1:4">
      <c r="A102" s="108" t="s">
        <v>278</v>
      </c>
      <c r="B102" s="354" t="s">
        <v>279</v>
      </c>
      <c r="C102" s="353">
        <v>11240</v>
      </c>
      <c r="D102" s="353">
        <v>8697</v>
      </c>
    </row>
    <row r="103" spans="1:4">
      <c r="A103" s="108" t="s">
        <v>280</v>
      </c>
      <c r="B103" s="354" t="s">
        <v>281</v>
      </c>
      <c r="C103" s="353">
        <v>15670</v>
      </c>
      <c r="D103" s="353">
        <v>10684</v>
      </c>
    </row>
    <row r="104" spans="1:4">
      <c r="A104" s="108" t="s">
        <v>282</v>
      </c>
      <c r="B104" s="354" t="s">
        <v>283</v>
      </c>
      <c r="C104" s="353">
        <v>6850</v>
      </c>
      <c r="D104" s="353">
        <v>3310</v>
      </c>
    </row>
    <row r="105" spans="1:4">
      <c r="A105" s="108" t="s">
        <v>284</v>
      </c>
      <c r="B105" s="354" t="s">
        <v>285</v>
      </c>
      <c r="C105" s="353">
        <v>33670</v>
      </c>
      <c r="D105" s="353">
        <v>21656</v>
      </c>
    </row>
    <row r="106" spans="1:4">
      <c r="A106" s="108" t="s">
        <v>286</v>
      </c>
      <c r="B106" s="354" t="s">
        <v>287</v>
      </c>
      <c r="C106" s="353">
        <v>31270</v>
      </c>
      <c r="D106" s="353">
        <v>17978</v>
      </c>
    </row>
    <row r="107" spans="1:4">
      <c r="A107" s="108" t="s">
        <v>288</v>
      </c>
      <c r="B107" s="354" t="s">
        <v>289</v>
      </c>
      <c r="C107" s="353">
        <v>15320</v>
      </c>
      <c r="D107" s="353">
        <v>12163</v>
      </c>
    </row>
    <row r="108" spans="1:4">
      <c r="A108" s="108" t="s">
        <v>290</v>
      </c>
      <c r="B108" s="354" t="s">
        <v>291</v>
      </c>
      <c r="C108" s="353">
        <v>4520</v>
      </c>
      <c r="D108" s="353">
        <v>4321</v>
      </c>
    </row>
    <row r="109" spans="1:4">
      <c r="A109" s="108" t="s">
        <v>292</v>
      </c>
      <c r="B109" s="354" t="s">
        <v>293</v>
      </c>
      <c r="C109" s="353">
        <v>12590</v>
      </c>
      <c r="D109" s="353">
        <v>5569</v>
      </c>
    </row>
    <row r="110" spans="1:4">
      <c r="A110" s="108" t="s">
        <v>294</v>
      </c>
      <c r="B110" s="354" t="s">
        <v>295</v>
      </c>
      <c r="C110" s="353">
        <v>370</v>
      </c>
      <c r="D110" s="353">
        <v>121</v>
      </c>
    </row>
    <row r="111" spans="1:4">
      <c r="A111" s="108" t="s">
        <v>296</v>
      </c>
      <c r="B111" s="354" t="s">
        <v>297</v>
      </c>
      <c r="C111" s="353">
        <v>15510</v>
      </c>
      <c r="D111" s="353">
        <v>8240</v>
      </c>
    </row>
    <row r="112" spans="1:4">
      <c r="A112" s="108" t="s">
        <v>218</v>
      </c>
      <c r="B112" s="354" t="s">
        <v>219</v>
      </c>
      <c r="C112" s="353">
        <v>7</v>
      </c>
      <c r="D112" s="353">
        <v>1811</v>
      </c>
    </row>
    <row r="113" spans="1:4">
      <c r="A113" s="108" t="s">
        <v>220</v>
      </c>
      <c r="B113" s="354" t="s">
        <v>221</v>
      </c>
      <c r="C113" s="353">
        <v>130</v>
      </c>
      <c r="D113" s="353">
        <v>18</v>
      </c>
    </row>
    <row r="114" spans="1:4">
      <c r="A114" s="108" t="s">
        <v>222</v>
      </c>
      <c r="B114" s="354" t="s">
        <v>223</v>
      </c>
      <c r="C114" s="353">
        <v>182</v>
      </c>
      <c r="D114" s="353">
        <v>233</v>
      </c>
    </row>
    <row r="115" spans="1:4">
      <c r="A115" s="108" t="s">
        <v>224</v>
      </c>
      <c r="B115" s="354" t="s">
        <v>225</v>
      </c>
      <c r="C115" s="353">
        <v>500</v>
      </c>
      <c r="D115" s="353">
        <v>339</v>
      </c>
    </row>
    <row r="116" spans="1:4">
      <c r="A116" s="108" t="s">
        <v>226</v>
      </c>
      <c r="B116" s="354" t="s">
        <v>227</v>
      </c>
      <c r="C116" s="353">
        <v>550</v>
      </c>
      <c r="D116" s="353">
        <v>2219</v>
      </c>
    </row>
    <row r="117" spans="1:4">
      <c r="A117" s="108" t="s">
        <v>228</v>
      </c>
      <c r="B117" s="354" t="s">
        <v>229</v>
      </c>
      <c r="C117" s="353">
        <v>90</v>
      </c>
      <c r="D117" s="353">
        <v>0</v>
      </c>
    </row>
    <row r="118" spans="1:4">
      <c r="A118" s="108" t="s">
        <v>230</v>
      </c>
      <c r="B118" s="354" t="s">
        <v>231</v>
      </c>
      <c r="C118" s="353">
        <v>300</v>
      </c>
      <c r="D118" s="353">
        <v>48</v>
      </c>
    </row>
    <row r="119" spans="1:4">
      <c r="A119" s="108" t="s">
        <v>232</v>
      </c>
      <c r="B119" s="354" t="s">
        <v>233</v>
      </c>
      <c r="C119" s="353">
        <v>830</v>
      </c>
      <c r="D119" s="353">
        <v>2728</v>
      </c>
    </row>
    <row r="120" spans="1:4">
      <c r="A120" s="108" t="s">
        <v>234</v>
      </c>
      <c r="B120" s="354" t="s">
        <v>235</v>
      </c>
      <c r="C120" s="353">
        <v>3215</v>
      </c>
      <c r="D120" s="353">
        <v>2645</v>
      </c>
    </row>
    <row r="121" spans="1:4">
      <c r="A121" s="108" t="s">
        <v>236</v>
      </c>
      <c r="B121" s="354" t="s">
        <v>237</v>
      </c>
      <c r="C121" s="353">
        <v>406</v>
      </c>
      <c r="D121" s="353">
        <v>1570</v>
      </c>
    </row>
    <row r="122" spans="1:4">
      <c r="A122" s="108" t="s">
        <v>238</v>
      </c>
      <c r="B122" s="354" t="s">
        <v>239</v>
      </c>
      <c r="C122" s="353">
        <v>74</v>
      </c>
      <c r="D122" s="353">
        <v>141</v>
      </c>
    </row>
    <row r="123" spans="1:4">
      <c r="A123" s="108" t="s">
        <v>240</v>
      </c>
      <c r="B123" s="354" t="s">
        <v>241</v>
      </c>
      <c r="C123" s="353">
        <v>24000</v>
      </c>
      <c r="D123" s="353">
        <v>14213</v>
      </c>
    </row>
    <row r="124" spans="1:4">
      <c r="A124" s="108" t="s">
        <v>303</v>
      </c>
      <c r="B124" s="354" t="s">
        <v>304</v>
      </c>
      <c r="C124" s="353">
        <v>940</v>
      </c>
      <c r="D124" s="353">
        <v>2897</v>
      </c>
    </row>
    <row r="125" spans="1:4">
      <c r="A125" s="108" t="s">
        <v>392</v>
      </c>
      <c r="B125" s="354" t="s">
        <v>393</v>
      </c>
      <c r="C125" s="353">
        <v>250</v>
      </c>
      <c r="D125" s="353">
        <v>121</v>
      </c>
    </row>
    <row r="126" spans="1:4">
      <c r="A126" s="108" t="s">
        <v>394</v>
      </c>
      <c r="B126" s="354" t="s">
        <v>395</v>
      </c>
      <c r="C126" s="353">
        <v>360</v>
      </c>
      <c r="D126" s="353">
        <v>829</v>
      </c>
    </row>
    <row r="127" spans="1:4">
      <c r="A127" s="108" t="s">
        <v>396</v>
      </c>
      <c r="B127" s="354" t="s">
        <v>397</v>
      </c>
      <c r="C127" s="353">
        <v>550</v>
      </c>
      <c r="D127" s="353">
        <v>1033</v>
      </c>
    </row>
    <row r="128" spans="1:4">
      <c r="A128" s="108" t="s">
        <v>398</v>
      </c>
      <c r="B128" s="354" t="s">
        <v>399</v>
      </c>
      <c r="C128" s="353">
        <v>800</v>
      </c>
      <c r="D128" s="353">
        <v>1218</v>
      </c>
    </row>
    <row r="129" spans="1:4">
      <c r="A129" s="108" t="s">
        <v>400</v>
      </c>
      <c r="B129" s="354" t="s">
        <v>401</v>
      </c>
      <c r="C129" s="353">
        <v>500</v>
      </c>
      <c r="D129" s="353">
        <v>524</v>
      </c>
    </row>
    <row r="130" spans="1:4">
      <c r="A130" s="108" t="s">
        <v>402</v>
      </c>
      <c r="B130" s="354" t="s">
        <v>403</v>
      </c>
      <c r="C130" s="353">
        <v>4</v>
      </c>
      <c r="D130" s="353">
        <v>0</v>
      </c>
    </row>
    <row r="131" spans="1:4">
      <c r="A131" s="108" t="s">
        <v>404</v>
      </c>
      <c r="B131" s="354" t="s">
        <v>405</v>
      </c>
      <c r="C131" s="353">
        <v>50</v>
      </c>
      <c r="D131" s="353">
        <v>544</v>
      </c>
    </row>
    <row r="132" spans="1:4">
      <c r="A132" s="108" t="s">
        <v>406</v>
      </c>
      <c r="B132" s="354" t="s">
        <v>407</v>
      </c>
      <c r="C132" s="353">
        <v>10</v>
      </c>
      <c r="D132" s="353">
        <v>678</v>
      </c>
    </row>
    <row r="133" spans="1:4">
      <c r="A133" s="108" t="s">
        <v>410</v>
      </c>
      <c r="B133" s="354" t="s">
        <v>411</v>
      </c>
      <c r="C133" s="353">
        <v>30</v>
      </c>
      <c r="D133" s="353">
        <v>3</v>
      </c>
    </row>
    <row r="134" spans="1:4">
      <c r="A134" s="108" t="s">
        <v>412</v>
      </c>
      <c r="B134" s="354" t="s">
        <v>413</v>
      </c>
      <c r="C134" s="353">
        <v>50</v>
      </c>
      <c r="D134" s="353">
        <v>36</v>
      </c>
    </row>
    <row r="135" spans="1:4">
      <c r="A135" s="108" t="s">
        <v>414</v>
      </c>
      <c r="B135" s="354" t="s">
        <v>415</v>
      </c>
      <c r="C135" s="353">
        <v>50</v>
      </c>
      <c r="D135" s="353">
        <v>36</v>
      </c>
    </row>
    <row r="136" spans="1:4">
      <c r="A136" s="108" t="s">
        <v>416</v>
      </c>
      <c r="B136" s="354" t="s">
        <v>417</v>
      </c>
      <c r="C136" s="353">
        <v>3</v>
      </c>
      <c r="D136" s="353">
        <v>0</v>
      </c>
    </row>
    <row r="137" spans="1:4">
      <c r="A137" s="108" t="s">
        <v>418</v>
      </c>
      <c r="B137" s="354" t="s">
        <v>419</v>
      </c>
      <c r="C137" s="353">
        <v>50</v>
      </c>
      <c r="D137" s="353">
        <v>505</v>
      </c>
    </row>
    <row r="138" spans="1:4">
      <c r="A138" s="108" t="s">
        <v>420</v>
      </c>
      <c r="B138" s="354" t="s">
        <v>421</v>
      </c>
      <c r="C138" s="353">
        <v>50</v>
      </c>
      <c r="D138" s="353">
        <v>543</v>
      </c>
    </row>
    <row r="139" spans="1:4">
      <c r="A139" s="108" t="s">
        <v>422</v>
      </c>
      <c r="B139" s="354" t="s">
        <v>423</v>
      </c>
      <c r="C139" s="353">
        <v>1</v>
      </c>
      <c r="D139" s="353">
        <v>1</v>
      </c>
    </row>
    <row r="140" spans="1:4">
      <c r="A140" s="108" t="s">
        <v>424</v>
      </c>
      <c r="B140" s="354" t="s">
        <v>425</v>
      </c>
      <c r="C140" s="353">
        <v>50</v>
      </c>
      <c r="D140" s="353">
        <v>563</v>
      </c>
    </row>
    <row r="141" spans="1:4">
      <c r="A141" s="108" t="s">
        <v>426</v>
      </c>
      <c r="B141" s="354" t="s">
        <v>427</v>
      </c>
      <c r="C141" s="353">
        <v>20</v>
      </c>
      <c r="D141" s="353">
        <v>83</v>
      </c>
    </row>
    <row r="142" spans="1:4">
      <c r="A142" s="108" t="s">
        <v>428</v>
      </c>
      <c r="B142" s="354" t="s">
        <v>429</v>
      </c>
      <c r="C142" s="353">
        <v>20</v>
      </c>
      <c r="D142" s="353">
        <v>13</v>
      </c>
    </row>
    <row r="143" spans="1:4">
      <c r="A143" s="108" t="s">
        <v>430</v>
      </c>
      <c r="B143" s="354" t="s">
        <v>431</v>
      </c>
      <c r="C143" s="353">
        <v>50</v>
      </c>
      <c r="D143" s="353">
        <v>18</v>
      </c>
    </row>
    <row r="144" spans="1:4">
      <c r="A144" s="108" t="s">
        <v>432</v>
      </c>
      <c r="B144" s="354" t="s">
        <v>433</v>
      </c>
      <c r="C144" s="353">
        <v>50</v>
      </c>
      <c r="D144" s="353">
        <v>563</v>
      </c>
    </row>
    <row r="145" spans="1:4">
      <c r="A145" s="108" t="s">
        <v>434</v>
      </c>
      <c r="B145" s="354" t="s">
        <v>435</v>
      </c>
      <c r="C145" s="353">
        <v>20</v>
      </c>
      <c r="D145" s="353">
        <v>42</v>
      </c>
    </row>
    <row r="146" spans="1:4">
      <c r="A146" s="108" t="s">
        <v>436</v>
      </c>
      <c r="B146" s="354" t="s">
        <v>437</v>
      </c>
      <c r="C146" s="353">
        <v>2</v>
      </c>
      <c r="D146" s="353">
        <v>4</v>
      </c>
    </row>
    <row r="147" spans="1:4">
      <c r="A147" s="108" t="s">
        <v>438</v>
      </c>
      <c r="B147" s="354" t="s">
        <v>439</v>
      </c>
      <c r="C147" s="353">
        <v>50</v>
      </c>
      <c r="D147" s="353">
        <v>18</v>
      </c>
    </row>
    <row r="148" spans="1:4">
      <c r="A148" s="108" t="s">
        <v>440</v>
      </c>
      <c r="B148" s="354" t="s">
        <v>441</v>
      </c>
      <c r="C148" s="353">
        <v>50</v>
      </c>
      <c r="D148" s="353">
        <v>999</v>
      </c>
    </row>
    <row r="149" spans="1:4">
      <c r="A149" s="108" t="s">
        <v>442</v>
      </c>
      <c r="B149" s="354" t="s">
        <v>443</v>
      </c>
      <c r="C149" s="353">
        <v>20</v>
      </c>
      <c r="D149" s="353">
        <v>14</v>
      </c>
    </row>
    <row r="150" spans="1:4">
      <c r="A150" s="108" t="s">
        <v>444</v>
      </c>
      <c r="B150" s="354" t="s">
        <v>445</v>
      </c>
      <c r="C150" s="353">
        <v>50</v>
      </c>
      <c r="D150" s="353">
        <v>36</v>
      </c>
    </row>
    <row r="151" spans="1:4">
      <c r="A151" s="108" t="s">
        <v>446</v>
      </c>
      <c r="B151" s="354" t="s">
        <v>447</v>
      </c>
      <c r="C151" s="353">
        <v>50</v>
      </c>
      <c r="D151" s="353">
        <v>79</v>
      </c>
    </row>
    <row r="152" spans="1:4">
      <c r="A152" s="108" t="s">
        <v>448</v>
      </c>
      <c r="B152" s="354" t="s">
        <v>449</v>
      </c>
      <c r="C152" s="353">
        <v>50</v>
      </c>
      <c r="D152" s="353">
        <v>26</v>
      </c>
    </row>
    <row r="153" spans="1:4">
      <c r="A153" s="108" t="s">
        <v>450</v>
      </c>
      <c r="B153" s="354" t="s">
        <v>451</v>
      </c>
      <c r="C153" s="353">
        <v>50</v>
      </c>
      <c r="D153" s="353">
        <v>26</v>
      </c>
    </row>
    <row r="154" spans="1:4">
      <c r="A154" s="108" t="s">
        <v>408</v>
      </c>
      <c r="B154" s="354" t="s">
        <v>409</v>
      </c>
      <c r="C154" s="353">
        <v>101</v>
      </c>
      <c r="D154" s="353">
        <v>36</v>
      </c>
    </row>
    <row r="155" spans="1:4">
      <c r="A155" s="108" t="s">
        <v>452</v>
      </c>
      <c r="B155" s="354" t="s">
        <v>453</v>
      </c>
      <c r="C155" s="353">
        <v>10</v>
      </c>
      <c r="D155" s="353">
        <v>18</v>
      </c>
    </row>
    <row r="156" spans="1:4">
      <c r="A156" s="108" t="s">
        <v>454</v>
      </c>
      <c r="B156" s="354" t="s">
        <v>455</v>
      </c>
      <c r="C156" s="353">
        <v>5</v>
      </c>
      <c r="D156" s="353">
        <v>4</v>
      </c>
    </row>
    <row r="157" spans="1:4">
      <c r="A157" s="108" t="s">
        <v>456</v>
      </c>
      <c r="B157" s="354" t="s">
        <v>457</v>
      </c>
      <c r="C157" s="353">
        <v>5</v>
      </c>
      <c r="D157" s="353">
        <v>4</v>
      </c>
    </row>
    <row r="158" spans="1:4">
      <c r="A158" s="108" t="s">
        <v>458</v>
      </c>
      <c r="B158" s="354" t="s">
        <v>459</v>
      </c>
      <c r="C158" s="353">
        <v>200</v>
      </c>
      <c r="D158" s="353">
        <v>656</v>
      </c>
    </row>
    <row r="159" spans="1:4">
      <c r="A159" s="108" t="s">
        <v>460</v>
      </c>
      <c r="B159" s="354" t="s">
        <v>461</v>
      </c>
      <c r="C159" s="353">
        <v>50</v>
      </c>
      <c r="D159" s="353">
        <v>282</v>
      </c>
    </row>
    <row r="160" spans="1:4">
      <c r="A160" s="108" t="s">
        <v>462</v>
      </c>
      <c r="B160" s="354" t="s">
        <v>463</v>
      </c>
      <c r="C160" s="353">
        <v>20</v>
      </c>
      <c r="D160" s="353">
        <v>97</v>
      </c>
    </row>
    <row r="161" spans="1:4">
      <c r="A161" s="108" t="s">
        <v>464</v>
      </c>
      <c r="B161" s="354" t="s">
        <v>465</v>
      </c>
      <c r="C161" s="353">
        <v>1</v>
      </c>
      <c r="D161" s="353">
        <v>7</v>
      </c>
    </row>
    <row r="162" spans="1:4">
      <c r="A162" s="108" t="s">
        <v>466</v>
      </c>
      <c r="B162" s="354" t="s">
        <v>467</v>
      </c>
      <c r="C162" s="353">
        <v>1</v>
      </c>
      <c r="D162" s="353">
        <v>2</v>
      </c>
    </row>
    <row r="163" spans="1:4">
      <c r="A163" s="108" t="s">
        <v>468</v>
      </c>
      <c r="B163" s="354" t="s">
        <v>469</v>
      </c>
      <c r="C163" s="353">
        <v>10</v>
      </c>
      <c r="D163" s="353">
        <v>83</v>
      </c>
    </row>
    <row r="164" spans="1:4">
      <c r="A164" s="108" t="s">
        <v>470</v>
      </c>
      <c r="B164" s="354" t="s">
        <v>471</v>
      </c>
      <c r="C164" s="353">
        <v>10</v>
      </c>
      <c r="D164" s="353">
        <v>75</v>
      </c>
    </row>
    <row r="165" spans="1:4">
      <c r="A165" s="108" t="s">
        <v>472</v>
      </c>
      <c r="B165" s="354" t="s">
        <v>473</v>
      </c>
      <c r="C165" s="353">
        <v>1</v>
      </c>
      <c r="D165" s="353">
        <v>6</v>
      </c>
    </row>
    <row r="166" spans="1:4">
      <c r="A166" s="108" t="s">
        <v>474</v>
      </c>
      <c r="B166" s="354" t="s">
        <v>475</v>
      </c>
      <c r="C166" s="353">
        <v>50</v>
      </c>
      <c r="D166" s="353">
        <v>677</v>
      </c>
    </row>
    <row r="167" spans="1:4">
      <c r="A167" s="108" t="s">
        <v>476</v>
      </c>
      <c r="B167" s="354" t="s">
        <v>477</v>
      </c>
      <c r="C167" s="353">
        <v>50</v>
      </c>
      <c r="D167" s="353">
        <v>67</v>
      </c>
    </row>
    <row r="168" spans="1:4">
      <c r="A168" s="108" t="s">
        <v>478</v>
      </c>
      <c r="B168" s="354" t="s">
        <v>479</v>
      </c>
      <c r="C168" s="353">
        <v>50</v>
      </c>
      <c r="D168" s="353">
        <v>67</v>
      </c>
    </row>
    <row r="169" spans="1:4">
      <c r="A169" s="108" t="s">
        <v>480</v>
      </c>
      <c r="B169" s="354" t="s">
        <v>481</v>
      </c>
      <c r="C169" s="353">
        <v>50</v>
      </c>
      <c r="D169" s="353">
        <v>67</v>
      </c>
    </row>
    <row r="170" spans="1:4">
      <c r="A170" s="108" t="s">
        <v>528</v>
      </c>
      <c r="B170" s="354" t="s">
        <v>529</v>
      </c>
      <c r="C170" s="353">
        <v>10</v>
      </c>
      <c r="D170" s="353">
        <v>1</v>
      </c>
    </row>
    <row r="171" spans="1:4">
      <c r="A171" s="108" t="s">
        <v>482</v>
      </c>
      <c r="B171" s="354" t="s">
        <v>483</v>
      </c>
      <c r="C171" s="353">
        <v>50</v>
      </c>
      <c r="D171" s="353">
        <v>0</v>
      </c>
    </row>
    <row r="172" spans="1:4">
      <c r="A172" s="108" t="s">
        <v>484</v>
      </c>
      <c r="B172" s="354" t="s">
        <v>485</v>
      </c>
      <c r="C172" s="353">
        <v>1</v>
      </c>
      <c r="D172" s="353">
        <v>0</v>
      </c>
    </row>
    <row r="173" spans="1:4">
      <c r="A173" s="108" t="s">
        <v>486</v>
      </c>
      <c r="B173" s="354" t="s">
        <v>487</v>
      </c>
      <c r="C173" s="353">
        <v>3</v>
      </c>
      <c r="D173" s="353">
        <v>0</v>
      </c>
    </row>
    <row r="174" spans="1:4">
      <c r="A174" s="108" t="s">
        <v>488</v>
      </c>
      <c r="B174" s="354" t="s">
        <v>489</v>
      </c>
      <c r="C174" s="353">
        <v>1</v>
      </c>
      <c r="D174" s="353">
        <v>0</v>
      </c>
    </row>
    <row r="175" spans="1:4">
      <c r="A175" s="108" t="s">
        <v>490</v>
      </c>
      <c r="B175" s="354" t="s">
        <v>491</v>
      </c>
      <c r="C175" s="353">
        <v>1</v>
      </c>
      <c r="D175" s="353">
        <v>0</v>
      </c>
    </row>
    <row r="176" spans="1:4">
      <c r="A176" s="108" t="s">
        <v>492</v>
      </c>
      <c r="B176" s="354" t="s">
        <v>493</v>
      </c>
      <c r="C176" s="353">
        <v>1</v>
      </c>
      <c r="D176" s="353">
        <v>0</v>
      </c>
    </row>
    <row r="177" spans="1:4">
      <c r="A177" s="108" t="s">
        <v>494</v>
      </c>
      <c r="B177" s="354" t="s">
        <v>495</v>
      </c>
      <c r="C177" s="353">
        <v>3</v>
      </c>
      <c r="D177" s="353">
        <v>0</v>
      </c>
    </row>
    <row r="178" spans="1:4">
      <c r="A178" s="108" t="s">
        <v>496</v>
      </c>
      <c r="B178" s="354" t="s">
        <v>497</v>
      </c>
      <c r="C178" s="353">
        <v>1</v>
      </c>
      <c r="D178" s="353">
        <v>0</v>
      </c>
    </row>
    <row r="179" spans="1:4">
      <c r="A179" s="108" t="s">
        <v>498</v>
      </c>
      <c r="B179" s="354" t="s">
        <v>499</v>
      </c>
      <c r="C179" s="353">
        <v>2</v>
      </c>
      <c r="D179" s="353">
        <v>0</v>
      </c>
    </row>
    <row r="180" spans="1:4">
      <c r="A180" s="108" t="s">
        <v>500</v>
      </c>
      <c r="B180" s="354" t="s">
        <v>501</v>
      </c>
      <c r="C180" s="353">
        <v>30</v>
      </c>
      <c r="D180" s="353">
        <v>0</v>
      </c>
    </row>
    <row r="181" spans="1:4">
      <c r="A181" s="108" t="s">
        <v>502</v>
      </c>
      <c r="B181" s="354" t="s">
        <v>503</v>
      </c>
      <c r="C181" s="353">
        <v>20</v>
      </c>
      <c r="D181" s="353">
        <v>180</v>
      </c>
    </row>
    <row r="182" spans="1:4">
      <c r="A182" s="108" t="s">
        <v>504</v>
      </c>
      <c r="B182" s="354" t="s">
        <v>505</v>
      </c>
      <c r="C182" s="353">
        <v>50</v>
      </c>
      <c r="D182" s="353">
        <v>710</v>
      </c>
    </row>
    <row r="183" spans="1:4">
      <c r="A183" s="108" t="s">
        <v>506</v>
      </c>
      <c r="B183" s="354" t="s">
        <v>507</v>
      </c>
      <c r="C183" s="353">
        <v>11</v>
      </c>
      <c r="D183" s="353">
        <v>615</v>
      </c>
    </row>
    <row r="184" spans="1:4">
      <c r="A184" s="108" t="s">
        <v>508</v>
      </c>
      <c r="B184" s="354" t="s">
        <v>509</v>
      </c>
      <c r="C184" s="353">
        <v>250</v>
      </c>
      <c r="D184" s="353">
        <v>1</v>
      </c>
    </row>
    <row r="185" spans="1:4">
      <c r="A185" s="108" t="s">
        <v>510</v>
      </c>
      <c r="B185" s="354" t="s">
        <v>511</v>
      </c>
      <c r="C185" s="353">
        <v>50</v>
      </c>
      <c r="D185" s="353">
        <v>252</v>
      </c>
    </row>
    <row r="186" spans="1:4">
      <c r="A186" s="108" t="s">
        <v>512</v>
      </c>
      <c r="B186" s="354" t="s">
        <v>513</v>
      </c>
      <c r="C186" s="353">
        <v>50</v>
      </c>
      <c r="D186" s="353">
        <v>508</v>
      </c>
    </row>
    <row r="187" spans="1:4">
      <c r="A187" s="108" t="s">
        <v>514</v>
      </c>
      <c r="B187" s="354" t="s">
        <v>515</v>
      </c>
      <c r="C187" s="353">
        <v>50</v>
      </c>
      <c r="D187" s="353">
        <v>0</v>
      </c>
    </row>
    <row r="188" spans="1:4">
      <c r="A188" s="108" t="s">
        <v>516</v>
      </c>
      <c r="B188" s="354" t="s">
        <v>517</v>
      </c>
      <c r="C188" s="353">
        <v>50</v>
      </c>
      <c r="D188" s="353">
        <v>0</v>
      </c>
    </row>
    <row r="189" spans="1:4">
      <c r="A189" s="108" t="s">
        <v>518</v>
      </c>
      <c r="B189" s="354" t="s">
        <v>519</v>
      </c>
      <c r="C189" s="353">
        <v>50</v>
      </c>
      <c r="D189" s="353">
        <v>0</v>
      </c>
    </row>
    <row r="190" spans="1:4">
      <c r="A190" s="108" t="s">
        <v>520</v>
      </c>
      <c r="B190" s="354" t="s">
        <v>521</v>
      </c>
      <c r="C190" s="353">
        <v>5</v>
      </c>
      <c r="D190" s="353">
        <v>2</v>
      </c>
    </row>
    <row r="191" spans="1:4">
      <c r="A191" s="108" t="s">
        <v>522</v>
      </c>
      <c r="B191" s="354" t="s">
        <v>523</v>
      </c>
      <c r="C191" s="353">
        <v>20</v>
      </c>
      <c r="D191" s="353">
        <v>46</v>
      </c>
    </row>
    <row r="192" spans="1:4">
      <c r="A192" s="108" t="s">
        <v>524</v>
      </c>
      <c r="B192" s="354" t="s">
        <v>525</v>
      </c>
      <c r="C192" s="353">
        <v>20</v>
      </c>
      <c r="D192" s="353">
        <v>42</v>
      </c>
    </row>
    <row r="193" spans="1:4">
      <c r="A193" s="108" t="s">
        <v>530</v>
      </c>
      <c r="B193" s="354" t="s">
        <v>531</v>
      </c>
      <c r="C193" s="353">
        <v>5</v>
      </c>
      <c r="D193" s="353">
        <v>0</v>
      </c>
    </row>
    <row r="194" spans="1:4">
      <c r="A194" s="108" t="s">
        <v>532</v>
      </c>
      <c r="B194" s="354" t="s">
        <v>533</v>
      </c>
      <c r="C194" s="353">
        <v>15</v>
      </c>
      <c r="D194" s="353">
        <v>41</v>
      </c>
    </row>
    <row r="195" spans="1:4">
      <c r="A195" s="108" t="s">
        <v>534</v>
      </c>
      <c r="B195" s="354" t="s">
        <v>535</v>
      </c>
      <c r="C195" s="353">
        <v>15</v>
      </c>
      <c r="D195" s="353">
        <v>41</v>
      </c>
    </row>
    <row r="196" spans="1:4">
      <c r="A196" s="108" t="s">
        <v>536</v>
      </c>
      <c r="B196" s="354" t="s">
        <v>537</v>
      </c>
      <c r="C196" s="353">
        <v>2</v>
      </c>
      <c r="D196" s="353">
        <v>0</v>
      </c>
    </row>
    <row r="197" spans="1:4">
      <c r="A197" s="108" t="s">
        <v>538</v>
      </c>
      <c r="B197" s="354" t="s">
        <v>539</v>
      </c>
      <c r="C197" s="353">
        <v>2</v>
      </c>
      <c r="D197" s="353">
        <v>0</v>
      </c>
    </row>
    <row r="198" spans="1:4">
      <c r="A198" s="108" t="s">
        <v>540</v>
      </c>
      <c r="B198" s="354" t="s">
        <v>541</v>
      </c>
      <c r="C198" s="353">
        <v>15</v>
      </c>
      <c r="D198" s="353">
        <v>42</v>
      </c>
    </row>
    <row r="199" spans="1:4">
      <c r="A199" s="108" t="s">
        <v>542</v>
      </c>
      <c r="B199" s="354" t="s">
        <v>543</v>
      </c>
      <c r="C199" s="353">
        <v>15</v>
      </c>
      <c r="D199" s="353">
        <v>42</v>
      </c>
    </row>
    <row r="200" spans="1:4">
      <c r="A200" s="108" t="s">
        <v>544</v>
      </c>
      <c r="B200" s="354" t="s">
        <v>545</v>
      </c>
      <c r="C200" s="353">
        <v>1</v>
      </c>
      <c r="D200" s="353">
        <v>6</v>
      </c>
    </row>
    <row r="201" spans="1:4">
      <c r="A201" s="108" t="s">
        <v>546</v>
      </c>
      <c r="B201" s="354" t="s">
        <v>547</v>
      </c>
      <c r="C201" s="353">
        <v>20</v>
      </c>
      <c r="D201" s="353">
        <v>59</v>
      </c>
    </row>
    <row r="202" spans="1:4">
      <c r="A202" s="108" t="s">
        <v>548</v>
      </c>
      <c r="B202" s="354" t="s">
        <v>549</v>
      </c>
      <c r="C202" s="353">
        <v>2</v>
      </c>
      <c r="D202" s="353">
        <v>0</v>
      </c>
    </row>
    <row r="203" spans="1:4">
      <c r="A203" s="108" t="s">
        <v>550</v>
      </c>
      <c r="B203" s="354" t="s">
        <v>551</v>
      </c>
      <c r="C203" s="353">
        <v>2</v>
      </c>
      <c r="D203" s="353">
        <v>2</v>
      </c>
    </row>
    <row r="204" spans="1:4">
      <c r="A204" s="108" t="s">
        <v>552</v>
      </c>
      <c r="B204" s="354" t="s">
        <v>553</v>
      </c>
      <c r="C204" s="353">
        <v>5</v>
      </c>
      <c r="D204" s="353">
        <v>2</v>
      </c>
    </row>
    <row r="205" spans="1:4">
      <c r="A205" s="108" t="s">
        <v>554</v>
      </c>
      <c r="B205" s="354" t="s">
        <v>555</v>
      </c>
      <c r="C205" s="353">
        <v>5</v>
      </c>
      <c r="D205" s="353">
        <v>0</v>
      </c>
    </row>
    <row r="206" spans="1:4">
      <c r="A206" s="108" t="s">
        <v>556</v>
      </c>
      <c r="B206" s="354" t="s">
        <v>557</v>
      </c>
      <c r="C206" s="353">
        <v>15</v>
      </c>
      <c r="D206" s="353">
        <v>96</v>
      </c>
    </row>
    <row r="207" spans="1:4">
      <c r="A207" s="108" t="s">
        <v>558</v>
      </c>
      <c r="B207" s="354" t="s">
        <v>559</v>
      </c>
      <c r="C207" s="353">
        <v>2</v>
      </c>
      <c r="D207" s="353">
        <v>0</v>
      </c>
    </row>
    <row r="208" spans="1:4">
      <c r="A208" s="108" t="s">
        <v>560</v>
      </c>
      <c r="B208" s="354" t="s">
        <v>561</v>
      </c>
      <c r="C208" s="353">
        <v>20</v>
      </c>
      <c r="D208" s="353">
        <v>34</v>
      </c>
    </row>
    <row r="209" spans="1:4">
      <c r="A209" s="108" t="s">
        <v>562</v>
      </c>
      <c r="B209" s="354" t="s">
        <v>563</v>
      </c>
      <c r="C209" s="353">
        <v>10</v>
      </c>
      <c r="D209" s="353">
        <v>15</v>
      </c>
    </row>
    <row r="210" spans="1:4">
      <c r="A210" s="108" t="s">
        <v>564</v>
      </c>
      <c r="B210" s="354" t="s">
        <v>565</v>
      </c>
      <c r="C210" s="353">
        <v>15</v>
      </c>
      <c r="D210" s="353">
        <v>7</v>
      </c>
    </row>
    <row r="211" spans="1:4">
      <c r="A211" s="108" t="s">
        <v>566</v>
      </c>
      <c r="B211" s="354" t="s">
        <v>567</v>
      </c>
      <c r="C211" s="353">
        <v>10</v>
      </c>
      <c r="D211" s="353">
        <v>17</v>
      </c>
    </row>
    <row r="212" spans="1:4">
      <c r="A212" s="108" t="s">
        <v>568</v>
      </c>
      <c r="B212" s="354" t="s">
        <v>569</v>
      </c>
      <c r="C212" s="353">
        <v>15</v>
      </c>
      <c r="D212" s="353">
        <v>0</v>
      </c>
    </row>
    <row r="213" spans="1:4">
      <c r="A213" s="108" t="s">
        <v>570</v>
      </c>
      <c r="B213" s="354" t="s">
        <v>571</v>
      </c>
      <c r="C213" s="353">
        <v>1</v>
      </c>
      <c r="D213" s="353">
        <v>0</v>
      </c>
    </row>
    <row r="214" spans="1:4">
      <c r="A214" s="108" t="s">
        <v>572</v>
      </c>
      <c r="B214" s="354" t="s">
        <v>573</v>
      </c>
      <c r="C214" s="353">
        <v>1</v>
      </c>
      <c r="D214" s="353">
        <v>4</v>
      </c>
    </row>
    <row r="215" spans="1:4">
      <c r="A215" s="108" t="s">
        <v>574</v>
      </c>
      <c r="B215" s="354" t="s">
        <v>575</v>
      </c>
      <c r="C215" s="353">
        <v>2</v>
      </c>
      <c r="D215" s="353">
        <v>21</v>
      </c>
    </row>
    <row r="216" spans="1:4">
      <c r="A216" s="108" t="s">
        <v>576</v>
      </c>
      <c r="B216" s="354" t="s">
        <v>577</v>
      </c>
      <c r="C216" s="353">
        <v>5</v>
      </c>
      <c r="D216" s="353">
        <v>0</v>
      </c>
    </row>
    <row r="217" spans="1:4">
      <c r="A217" s="108" t="s">
        <v>578</v>
      </c>
      <c r="B217" s="354" t="s">
        <v>579</v>
      </c>
      <c r="C217" s="353">
        <v>2</v>
      </c>
      <c r="D217" s="353">
        <v>3</v>
      </c>
    </row>
    <row r="218" spans="1:4">
      <c r="A218" s="108" t="s">
        <v>580</v>
      </c>
      <c r="B218" s="354" t="s">
        <v>581</v>
      </c>
      <c r="C218" s="353">
        <v>1</v>
      </c>
      <c r="D218" s="353">
        <v>3</v>
      </c>
    </row>
    <row r="219" spans="1:4">
      <c r="A219" s="108" t="s">
        <v>582</v>
      </c>
      <c r="B219" s="354" t="s">
        <v>583</v>
      </c>
      <c r="C219" s="353">
        <v>3</v>
      </c>
      <c r="D219" s="353">
        <v>3</v>
      </c>
    </row>
    <row r="220" spans="1:4">
      <c r="A220" s="108" t="s">
        <v>584</v>
      </c>
      <c r="B220" s="354" t="s">
        <v>585</v>
      </c>
      <c r="C220" s="353">
        <v>2</v>
      </c>
      <c r="D220" s="353">
        <v>3</v>
      </c>
    </row>
    <row r="221" spans="1:4">
      <c r="A221" s="108" t="s">
        <v>592</v>
      </c>
      <c r="B221" s="354" t="s">
        <v>593</v>
      </c>
      <c r="C221" s="353">
        <v>1</v>
      </c>
      <c r="D221" s="353">
        <v>4</v>
      </c>
    </row>
    <row r="222" spans="1:4">
      <c r="A222" s="108" t="s">
        <v>586</v>
      </c>
      <c r="B222" s="354" t="s">
        <v>587</v>
      </c>
      <c r="C222" s="353">
        <v>5</v>
      </c>
      <c r="D222" s="353">
        <v>0</v>
      </c>
    </row>
    <row r="223" spans="1:4">
      <c r="A223" s="108" t="s">
        <v>588</v>
      </c>
      <c r="B223" s="354" t="s">
        <v>589</v>
      </c>
      <c r="C223" s="353">
        <v>2</v>
      </c>
      <c r="D223" s="353">
        <v>0</v>
      </c>
    </row>
    <row r="224" spans="1:4">
      <c r="A224" s="108" t="s">
        <v>590</v>
      </c>
      <c r="B224" s="354" t="s">
        <v>591</v>
      </c>
      <c r="C224" s="353">
        <v>5</v>
      </c>
      <c r="D224" s="353">
        <v>0</v>
      </c>
    </row>
    <row r="225" spans="1:4">
      <c r="A225" s="108" t="s">
        <v>594</v>
      </c>
      <c r="B225" s="354" t="s">
        <v>595</v>
      </c>
      <c r="C225" s="353">
        <v>2</v>
      </c>
      <c r="D225" s="353">
        <v>45</v>
      </c>
    </row>
    <row r="226" spans="1:4">
      <c r="A226" s="108" t="s">
        <v>596</v>
      </c>
      <c r="B226" s="354" t="s">
        <v>597</v>
      </c>
      <c r="C226" s="353">
        <v>20</v>
      </c>
      <c r="D226" s="353">
        <v>67</v>
      </c>
    </row>
    <row r="227" spans="1:4">
      <c r="A227" s="108" t="s">
        <v>598</v>
      </c>
      <c r="B227" s="354" t="s">
        <v>599</v>
      </c>
      <c r="C227" s="353">
        <v>2</v>
      </c>
      <c r="D227" s="353">
        <v>0</v>
      </c>
    </row>
    <row r="228" spans="1:4">
      <c r="A228" s="108" t="s">
        <v>600</v>
      </c>
      <c r="B228" s="354" t="s">
        <v>601</v>
      </c>
      <c r="C228" s="353">
        <v>15</v>
      </c>
      <c r="D228" s="353">
        <v>181</v>
      </c>
    </row>
    <row r="229" spans="1:4">
      <c r="A229" s="108" t="s">
        <v>602</v>
      </c>
      <c r="B229" s="354" t="s">
        <v>603</v>
      </c>
      <c r="C229" s="353">
        <v>28</v>
      </c>
      <c r="D229" s="353">
        <v>153</v>
      </c>
    </row>
    <row r="230" spans="1:4">
      <c r="A230" s="108" t="s">
        <v>604</v>
      </c>
      <c r="B230" s="354" t="s">
        <v>605</v>
      </c>
      <c r="C230" s="353">
        <v>2</v>
      </c>
      <c r="D230" s="353">
        <v>33</v>
      </c>
    </row>
    <row r="231" spans="1:4">
      <c r="A231" s="108" t="s">
        <v>606</v>
      </c>
      <c r="B231" s="354" t="s">
        <v>607</v>
      </c>
      <c r="C231" s="353">
        <v>2</v>
      </c>
      <c r="D231" s="353">
        <v>0</v>
      </c>
    </row>
    <row r="232" spans="1:4">
      <c r="A232" s="108" t="s">
        <v>608</v>
      </c>
      <c r="B232" s="354" t="s">
        <v>609</v>
      </c>
      <c r="C232" s="353">
        <v>5</v>
      </c>
      <c r="D232" s="353">
        <v>0</v>
      </c>
    </row>
    <row r="233" spans="1:4">
      <c r="A233" s="108" t="s">
        <v>610</v>
      </c>
      <c r="B233" s="354" t="s">
        <v>611</v>
      </c>
      <c r="C233" s="353">
        <v>5</v>
      </c>
      <c r="D233" s="353">
        <v>0</v>
      </c>
    </row>
    <row r="234" spans="1:4">
      <c r="A234" s="108" t="s">
        <v>612</v>
      </c>
      <c r="B234" s="354" t="s">
        <v>613</v>
      </c>
      <c r="C234" s="353">
        <v>5</v>
      </c>
      <c r="D234" s="353">
        <v>0</v>
      </c>
    </row>
    <row r="235" spans="1:4">
      <c r="A235" s="108" t="s">
        <v>614</v>
      </c>
      <c r="B235" s="354" t="s">
        <v>615</v>
      </c>
      <c r="C235" s="353">
        <v>20</v>
      </c>
      <c r="D235" s="353">
        <v>43</v>
      </c>
    </row>
    <row r="236" spans="1:4">
      <c r="A236" s="108" t="s">
        <v>616</v>
      </c>
      <c r="B236" s="354" t="s">
        <v>617</v>
      </c>
      <c r="C236" s="353">
        <v>10</v>
      </c>
      <c r="D236" s="353">
        <v>30</v>
      </c>
    </row>
    <row r="237" spans="1:4">
      <c r="A237" s="108" t="s">
        <v>618</v>
      </c>
      <c r="B237" s="354" t="s">
        <v>619</v>
      </c>
      <c r="C237" s="353">
        <v>10</v>
      </c>
      <c r="D237" s="353">
        <v>199</v>
      </c>
    </row>
    <row r="238" spans="1:4">
      <c r="A238" s="108" t="s">
        <v>620</v>
      </c>
      <c r="B238" s="354" t="s">
        <v>621</v>
      </c>
      <c r="C238" s="353">
        <v>5</v>
      </c>
      <c r="D238" s="353">
        <v>8</v>
      </c>
    </row>
    <row r="239" spans="1:4">
      <c r="A239" s="108" t="s">
        <v>622</v>
      </c>
      <c r="B239" s="354" t="s">
        <v>623</v>
      </c>
      <c r="C239" s="353">
        <v>5</v>
      </c>
      <c r="D239" s="353">
        <v>2</v>
      </c>
    </row>
    <row r="240" spans="1:4">
      <c r="A240" s="108" t="s">
        <v>624</v>
      </c>
      <c r="B240" s="354" t="s">
        <v>625</v>
      </c>
      <c r="C240" s="353">
        <v>2</v>
      </c>
      <c r="D240" s="353">
        <v>6</v>
      </c>
    </row>
    <row r="241" spans="1:4" ht="25.5">
      <c r="A241" s="109" t="s">
        <v>626</v>
      </c>
      <c r="B241" s="358" t="s">
        <v>627</v>
      </c>
      <c r="C241" s="356">
        <v>15</v>
      </c>
      <c r="D241" s="356">
        <v>0</v>
      </c>
    </row>
    <row r="242" spans="1:4">
      <c r="A242" s="108" t="s">
        <v>628</v>
      </c>
      <c r="B242" s="354" t="s">
        <v>629</v>
      </c>
      <c r="C242" s="353">
        <v>65</v>
      </c>
      <c r="D242" s="353">
        <v>151</v>
      </c>
    </row>
    <row r="243" spans="1:4">
      <c r="A243" s="108" t="s">
        <v>630</v>
      </c>
      <c r="B243" s="354" t="s">
        <v>631</v>
      </c>
      <c r="C243" s="353">
        <v>65</v>
      </c>
      <c r="D243" s="353">
        <v>151</v>
      </c>
    </row>
    <row r="244" spans="1:4">
      <c r="A244" s="108" t="s">
        <v>632</v>
      </c>
      <c r="B244" s="354" t="s">
        <v>633</v>
      </c>
      <c r="C244" s="353">
        <v>5</v>
      </c>
      <c r="D244" s="353">
        <v>0</v>
      </c>
    </row>
    <row r="245" spans="1:4">
      <c r="A245" s="108" t="s">
        <v>634</v>
      </c>
      <c r="B245" s="354" t="s">
        <v>635</v>
      </c>
      <c r="C245" s="353">
        <v>5</v>
      </c>
      <c r="D245" s="353">
        <v>0</v>
      </c>
    </row>
    <row r="246" spans="1:4">
      <c r="A246" s="108" t="s">
        <v>636</v>
      </c>
      <c r="B246" s="354" t="s">
        <v>637</v>
      </c>
      <c r="C246" s="353">
        <v>5</v>
      </c>
      <c r="D246" s="353">
        <v>6</v>
      </c>
    </row>
    <row r="247" spans="1:4">
      <c r="A247" s="108" t="s">
        <v>638</v>
      </c>
      <c r="B247" s="354" t="s">
        <v>639</v>
      </c>
      <c r="C247" s="353">
        <v>5</v>
      </c>
      <c r="D247" s="353">
        <v>6</v>
      </c>
    </row>
    <row r="248" spans="1:4">
      <c r="A248" s="108" t="s">
        <v>640</v>
      </c>
      <c r="B248" s="354" t="s">
        <v>641</v>
      </c>
      <c r="C248" s="353">
        <v>5</v>
      </c>
      <c r="D248" s="353">
        <v>6</v>
      </c>
    </row>
    <row r="249" spans="1:4">
      <c r="A249" s="108" t="s">
        <v>642</v>
      </c>
      <c r="B249" s="354" t="s">
        <v>643</v>
      </c>
      <c r="C249" s="353">
        <v>5</v>
      </c>
      <c r="D249" s="353">
        <v>0</v>
      </c>
    </row>
    <row r="250" spans="1:4">
      <c r="A250" s="108" t="s">
        <v>644</v>
      </c>
      <c r="B250" s="354" t="s">
        <v>645</v>
      </c>
      <c r="C250" s="353">
        <v>5</v>
      </c>
      <c r="D250" s="353">
        <v>36</v>
      </c>
    </row>
    <row r="251" spans="1:4">
      <c r="A251" s="108" t="s">
        <v>646</v>
      </c>
      <c r="B251" s="354" t="s">
        <v>647</v>
      </c>
      <c r="C251" s="353">
        <v>5</v>
      </c>
      <c r="D251" s="353">
        <v>6</v>
      </c>
    </row>
    <row r="252" spans="1:4">
      <c r="A252" s="108" t="s">
        <v>648</v>
      </c>
      <c r="B252" s="354" t="s">
        <v>649</v>
      </c>
      <c r="C252" s="353">
        <v>5</v>
      </c>
      <c r="D252" s="353">
        <v>0</v>
      </c>
    </row>
    <row r="253" spans="1:4">
      <c r="A253" s="108" t="s">
        <v>650</v>
      </c>
      <c r="B253" s="354" t="s">
        <v>651</v>
      </c>
      <c r="C253" s="353">
        <v>5</v>
      </c>
      <c r="D253" s="353">
        <v>6</v>
      </c>
    </row>
    <row r="254" spans="1:4">
      <c r="A254" s="108" t="s">
        <v>652</v>
      </c>
      <c r="B254" s="354" t="s">
        <v>653</v>
      </c>
      <c r="C254" s="353">
        <v>5</v>
      </c>
      <c r="D254" s="353">
        <v>6</v>
      </c>
    </row>
    <row r="255" spans="1:4">
      <c r="A255" s="108" t="s">
        <v>654</v>
      </c>
      <c r="B255" s="354" t="s">
        <v>655</v>
      </c>
      <c r="C255" s="353">
        <v>5</v>
      </c>
      <c r="D255" s="353">
        <v>6</v>
      </c>
    </row>
    <row r="256" spans="1:4">
      <c r="A256" s="108" t="s">
        <v>656</v>
      </c>
      <c r="B256" s="354" t="s">
        <v>657</v>
      </c>
      <c r="C256" s="353">
        <v>5</v>
      </c>
      <c r="D256" s="353">
        <v>0</v>
      </c>
    </row>
    <row r="257" spans="1:4">
      <c r="A257" s="108" t="s">
        <v>658</v>
      </c>
      <c r="B257" s="354" t="s">
        <v>659</v>
      </c>
      <c r="C257" s="353">
        <v>10</v>
      </c>
      <c r="D257" s="353">
        <v>11</v>
      </c>
    </row>
    <row r="258" spans="1:4">
      <c r="A258" s="108" t="s">
        <v>660</v>
      </c>
      <c r="B258" s="354" t="s">
        <v>661</v>
      </c>
      <c r="C258" s="353">
        <v>3</v>
      </c>
      <c r="D258" s="353">
        <v>18</v>
      </c>
    </row>
    <row r="259" spans="1:4">
      <c r="A259" s="108" t="s">
        <v>662</v>
      </c>
      <c r="B259" s="354" t="s">
        <v>663</v>
      </c>
      <c r="C259" s="353">
        <v>2</v>
      </c>
      <c r="D259" s="353">
        <v>3</v>
      </c>
    </row>
    <row r="260" spans="1:4">
      <c r="A260" s="108" t="s">
        <v>664</v>
      </c>
      <c r="B260" s="354" t="s">
        <v>665</v>
      </c>
      <c r="C260" s="353">
        <v>20</v>
      </c>
      <c r="D260" s="353">
        <v>50</v>
      </c>
    </row>
    <row r="261" spans="1:4">
      <c r="A261" s="108" t="s">
        <v>666</v>
      </c>
      <c r="B261" s="354" t="s">
        <v>667</v>
      </c>
      <c r="C261" s="353">
        <v>10</v>
      </c>
      <c r="D261" s="353">
        <v>18</v>
      </c>
    </row>
    <row r="262" spans="1:4">
      <c r="A262" s="108" t="s">
        <v>668</v>
      </c>
      <c r="B262" s="354" t="s">
        <v>669</v>
      </c>
      <c r="C262" s="353">
        <v>10</v>
      </c>
      <c r="D262" s="353">
        <v>96</v>
      </c>
    </row>
    <row r="263" spans="1:4">
      <c r="A263" s="108" t="s">
        <v>670</v>
      </c>
      <c r="B263" s="354" t="s">
        <v>671</v>
      </c>
      <c r="C263" s="353">
        <v>6</v>
      </c>
      <c r="D263" s="353">
        <v>3</v>
      </c>
    </row>
    <row r="264" spans="1:4">
      <c r="A264" s="108" t="s">
        <v>672</v>
      </c>
      <c r="B264" s="354" t="s">
        <v>673</v>
      </c>
      <c r="C264" s="353">
        <v>15</v>
      </c>
      <c r="D264" s="353">
        <v>59</v>
      </c>
    </row>
    <row r="265" spans="1:4">
      <c r="A265" s="108" t="s">
        <v>674</v>
      </c>
      <c r="B265" s="354" t="s">
        <v>675</v>
      </c>
      <c r="C265" s="353">
        <v>5</v>
      </c>
      <c r="D265" s="353">
        <v>2</v>
      </c>
    </row>
    <row r="266" spans="1:4">
      <c r="A266" s="108" t="s">
        <v>298</v>
      </c>
      <c r="B266" s="354" t="s">
        <v>299</v>
      </c>
      <c r="C266" s="353">
        <v>6000</v>
      </c>
      <c r="D266" s="353">
        <v>3526</v>
      </c>
    </row>
    <row r="267" spans="1:4">
      <c r="A267" s="351" t="s">
        <v>681</v>
      </c>
      <c r="B267" s="351"/>
      <c r="C267" s="110">
        <v>639921</v>
      </c>
      <c r="D267" s="110">
        <v>408527</v>
      </c>
    </row>
    <row r="268" spans="1:4" ht="12">
      <c r="B268"/>
    </row>
    <row r="269" spans="1:4" ht="12">
      <c r="B269"/>
    </row>
    <row r="270" spans="1:4" ht="12">
      <c r="B270"/>
    </row>
  </sheetData>
  <mergeCells count="1">
    <mergeCell ref="C1:I1"/>
  </mergeCells>
  <pageMargins left="0.7" right="0.7" top="0.75" bottom="0.75" header="0.3" footer="0.3"/>
  <pageSetup paperSize="9" scale="6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G734"/>
  <sheetViews>
    <sheetView workbookViewId="0">
      <selection activeCell="B4" sqref="B4"/>
    </sheetView>
  </sheetViews>
  <sheetFormatPr defaultColWidth="9" defaultRowHeight="12"/>
  <cols>
    <col min="1" max="1" width="7.7109375" customWidth="1"/>
    <col min="2" max="2" width="82.140625" customWidth="1"/>
    <col min="3" max="3" width="11.42578125" customWidth="1"/>
    <col min="4" max="4" width="10.5703125" customWidth="1"/>
    <col min="5" max="5" width="6.7109375" customWidth="1"/>
    <col min="6" max="7" width="9.140625" customWidth="1"/>
  </cols>
  <sheetData>
    <row r="1" spans="1:7" ht="12.75">
      <c r="A1" s="63"/>
      <c r="B1" s="64" t="s">
        <v>21</v>
      </c>
      <c r="C1" s="65" t="str">
        <f>Kadar.ode.!C1</f>
        <v>Специјална болница за неспецифичне плућне болести "Сокобања" - Сокобања</v>
      </c>
      <c r="D1" s="66"/>
      <c r="E1" s="66"/>
      <c r="F1" s="67"/>
      <c r="G1" s="68"/>
    </row>
    <row r="2" spans="1:7" ht="12.75">
      <c r="A2" s="63"/>
      <c r="B2" s="64" t="s">
        <v>23</v>
      </c>
      <c r="C2" s="65">
        <f>Kadar.ode.!C2</f>
        <v>7248261</v>
      </c>
      <c r="D2" s="66"/>
      <c r="E2" s="66"/>
      <c r="F2" s="67"/>
      <c r="G2" s="68"/>
    </row>
    <row r="3" spans="1:7" ht="12.75">
      <c r="A3" s="63"/>
      <c r="B3" s="64" t="s">
        <v>24</v>
      </c>
      <c r="C3" s="69" t="str">
        <f>Kadar.ode.!C3</f>
        <v>30.09.2025.</v>
      </c>
      <c r="D3" s="66"/>
      <c r="E3" s="66"/>
      <c r="F3" s="67"/>
      <c r="G3" s="68"/>
    </row>
    <row r="4" spans="1:7" ht="14.25">
      <c r="A4" s="63"/>
      <c r="B4" s="64" t="s">
        <v>682</v>
      </c>
      <c r="C4" s="70" t="s">
        <v>17</v>
      </c>
      <c r="D4" s="71"/>
      <c r="E4" s="71"/>
      <c r="F4" s="72"/>
      <c r="G4" s="68"/>
    </row>
    <row r="5" spans="1:7" ht="14.25">
      <c r="A5" s="63"/>
      <c r="B5" s="64" t="s">
        <v>151</v>
      </c>
      <c r="C5" s="70"/>
      <c r="D5" s="71"/>
      <c r="E5" s="71"/>
      <c r="F5" s="72"/>
      <c r="G5" s="68"/>
    </row>
    <row r="6" spans="1:7" ht="15.75">
      <c r="A6" s="73"/>
      <c r="B6" s="73"/>
      <c r="C6" s="73"/>
      <c r="D6" s="73"/>
      <c r="E6" s="73"/>
      <c r="F6" s="13"/>
      <c r="G6" s="13"/>
    </row>
    <row r="7" spans="1:7" ht="25.5">
      <c r="A7" s="20" t="s">
        <v>683</v>
      </c>
      <c r="B7" s="74" t="s">
        <v>684</v>
      </c>
      <c r="C7" s="21" t="s">
        <v>685</v>
      </c>
      <c r="D7" s="21" t="s">
        <v>141</v>
      </c>
      <c r="E7" s="75"/>
      <c r="F7" s="76"/>
      <c r="G7" s="77"/>
    </row>
    <row r="8" spans="1:7" ht="18.75">
      <c r="A8" s="20"/>
      <c r="B8" s="78" t="s">
        <v>686</v>
      </c>
      <c r="C8" s="79">
        <f>SUM(C9:C734)</f>
        <v>0</v>
      </c>
      <c r="D8" s="79">
        <f>SUM(D9:D734)</f>
        <v>0</v>
      </c>
      <c r="E8" s="75"/>
      <c r="F8" s="76"/>
      <c r="G8" s="77"/>
    </row>
    <row r="9" spans="1:7" ht="18.75">
      <c r="A9" s="80">
        <v>0</v>
      </c>
      <c r="B9" s="78" t="s">
        <v>687</v>
      </c>
      <c r="C9" s="79"/>
      <c r="D9" s="79"/>
    </row>
    <row r="10" spans="1:7" ht="12.75">
      <c r="A10" s="81" t="s">
        <v>688</v>
      </c>
      <c r="B10" s="82" t="s">
        <v>689</v>
      </c>
      <c r="C10" s="83"/>
      <c r="D10" s="83"/>
    </row>
    <row r="11" spans="1:7" ht="12.75">
      <c r="A11" s="81" t="s">
        <v>690</v>
      </c>
      <c r="B11" s="82" t="s">
        <v>691</v>
      </c>
      <c r="C11" s="83"/>
      <c r="D11" s="83"/>
    </row>
    <row r="12" spans="1:7" ht="12.75">
      <c r="A12" s="81" t="s">
        <v>692</v>
      </c>
      <c r="B12" s="82" t="s">
        <v>693</v>
      </c>
      <c r="C12" s="83"/>
      <c r="D12" s="83"/>
    </row>
    <row r="13" spans="1:7" ht="12.75">
      <c r="A13" s="81" t="s">
        <v>694</v>
      </c>
      <c r="B13" s="82" t="s">
        <v>695</v>
      </c>
      <c r="C13" s="83"/>
      <c r="D13" s="83"/>
    </row>
    <row r="14" spans="1:7" ht="25.5">
      <c r="A14" s="81" t="s">
        <v>696</v>
      </c>
      <c r="B14" s="82" t="s">
        <v>697</v>
      </c>
      <c r="C14" s="83"/>
      <c r="D14" s="83"/>
    </row>
    <row r="15" spans="1:7" ht="12.75">
      <c r="A15" s="81" t="s">
        <v>698</v>
      </c>
      <c r="B15" s="82" t="s">
        <v>699</v>
      </c>
      <c r="C15" s="83"/>
      <c r="D15" s="83"/>
    </row>
    <row r="16" spans="1:7" ht="12.75">
      <c r="A16" s="81" t="s">
        <v>700</v>
      </c>
      <c r="B16" s="82" t="s">
        <v>701</v>
      </c>
      <c r="C16" s="83"/>
      <c r="D16" s="83"/>
    </row>
    <row r="17" spans="1:4" ht="12.75">
      <c r="A17" s="81" t="s">
        <v>702</v>
      </c>
      <c r="B17" s="84" t="s">
        <v>703</v>
      </c>
      <c r="C17" s="83"/>
      <c r="D17" s="83"/>
    </row>
    <row r="18" spans="1:4" ht="12.75">
      <c r="A18" s="81" t="s">
        <v>704</v>
      </c>
      <c r="B18" s="84" t="s">
        <v>705</v>
      </c>
      <c r="C18" s="83"/>
      <c r="D18" s="83"/>
    </row>
    <row r="19" spans="1:4" ht="12.75">
      <c r="A19" s="81" t="s">
        <v>706</v>
      </c>
      <c r="B19" s="84" t="s">
        <v>707</v>
      </c>
      <c r="C19" s="83"/>
      <c r="D19" s="83"/>
    </row>
    <row r="20" spans="1:4" ht="12.75">
      <c r="A20" s="81" t="s">
        <v>708</v>
      </c>
      <c r="B20" s="84" t="s">
        <v>709</v>
      </c>
      <c r="C20" s="83"/>
      <c r="D20" s="83"/>
    </row>
    <row r="21" spans="1:4" ht="12.75">
      <c r="A21" s="81" t="s">
        <v>710</v>
      </c>
      <c r="B21" s="84" t="s">
        <v>711</v>
      </c>
      <c r="C21" s="83"/>
      <c r="D21" s="83"/>
    </row>
    <row r="22" spans="1:4" ht="12.75">
      <c r="A22" s="81" t="s">
        <v>712</v>
      </c>
      <c r="B22" s="84" t="s">
        <v>713</v>
      </c>
      <c r="C22" s="83"/>
      <c r="D22" s="83"/>
    </row>
    <row r="23" spans="1:4" ht="12.75">
      <c r="A23" s="81" t="s">
        <v>714</v>
      </c>
      <c r="B23" s="84" t="s">
        <v>715</v>
      </c>
      <c r="C23" s="83"/>
      <c r="D23" s="83"/>
    </row>
    <row r="24" spans="1:4" ht="12.75">
      <c r="A24" s="81" t="s">
        <v>716</v>
      </c>
      <c r="B24" s="84" t="s">
        <v>717</v>
      </c>
      <c r="C24" s="83"/>
      <c r="D24" s="83"/>
    </row>
    <row r="25" spans="1:4" ht="12.75">
      <c r="A25" s="81" t="s">
        <v>718</v>
      </c>
      <c r="B25" s="84" t="s">
        <v>719</v>
      </c>
      <c r="C25" s="83"/>
      <c r="D25" s="83"/>
    </row>
    <row r="26" spans="1:4" ht="12.75">
      <c r="A26" s="81" t="s">
        <v>720</v>
      </c>
      <c r="B26" s="84" t="s">
        <v>721</v>
      </c>
      <c r="C26" s="83"/>
      <c r="D26" s="83"/>
    </row>
    <row r="27" spans="1:4" ht="18.75">
      <c r="A27" s="80">
        <v>1</v>
      </c>
      <c r="B27" s="85" t="s">
        <v>722</v>
      </c>
      <c r="C27" s="79"/>
      <c r="D27" s="79"/>
    </row>
    <row r="28" spans="1:4" ht="12.75">
      <c r="A28" s="81" t="s">
        <v>723</v>
      </c>
      <c r="B28" s="84" t="s">
        <v>724</v>
      </c>
      <c r="C28" s="83"/>
      <c r="D28" s="83"/>
    </row>
    <row r="29" spans="1:4" ht="12.75">
      <c r="A29" s="81" t="s">
        <v>725</v>
      </c>
      <c r="B29" s="84" t="s">
        <v>726</v>
      </c>
      <c r="C29" s="83"/>
      <c r="D29" s="83"/>
    </row>
    <row r="30" spans="1:4" ht="12.75">
      <c r="A30" s="81" t="s">
        <v>727</v>
      </c>
      <c r="B30" s="82" t="s">
        <v>728</v>
      </c>
      <c r="C30" s="83"/>
      <c r="D30" s="83"/>
    </row>
    <row r="31" spans="1:4" ht="12.75">
      <c r="A31" s="81" t="s">
        <v>729</v>
      </c>
      <c r="B31" s="82" t="s">
        <v>730</v>
      </c>
      <c r="C31" s="83"/>
      <c r="D31" s="83"/>
    </row>
    <row r="32" spans="1:4" ht="12.75">
      <c r="A32" s="81" t="s">
        <v>731</v>
      </c>
      <c r="B32" s="82" t="s">
        <v>732</v>
      </c>
      <c r="C32" s="83"/>
      <c r="D32" s="83"/>
    </row>
    <row r="33" spans="1:4" ht="12.75">
      <c r="A33" s="81" t="s">
        <v>733</v>
      </c>
      <c r="B33" s="82" t="s">
        <v>734</v>
      </c>
      <c r="C33" s="83"/>
      <c r="D33" s="83"/>
    </row>
    <row r="34" spans="1:4" ht="12.75">
      <c r="A34" s="81" t="s">
        <v>735</v>
      </c>
      <c r="B34" s="82" t="s">
        <v>736</v>
      </c>
      <c r="C34" s="83"/>
      <c r="D34" s="83"/>
    </row>
    <row r="35" spans="1:4" ht="12.75">
      <c r="A35" s="81" t="s">
        <v>737</v>
      </c>
      <c r="B35" s="82" t="s">
        <v>738</v>
      </c>
      <c r="C35" s="83"/>
      <c r="D35" s="83"/>
    </row>
    <row r="36" spans="1:4" ht="12.75">
      <c r="A36" s="81" t="s">
        <v>739</v>
      </c>
      <c r="B36" s="82" t="s">
        <v>740</v>
      </c>
      <c r="C36" s="83"/>
      <c r="D36" s="83"/>
    </row>
    <row r="37" spans="1:4" ht="12.75">
      <c r="A37" s="81" t="s">
        <v>741</v>
      </c>
      <c r="B37" s="82" t="s">
        <v>742</v>
      </c>
      <c r="C37" s="83"/>
      <c r="D37" s="83"/>
    </row>
    <row r="38" spans="1:4" ht="25.5">
      <c r="A38" s="81" t="s">
        <v>743</v>
      </c>
      <c r="B38" s="86" t="s">
        <v>744</v>
      </c>
      <c r="C38" s="83"/>
      <c r="D38" s="83"/>
    </row>
    <row r="39" spans="1:4" ht="25.5">
      <c r="A39" s="81" t="s">
        <v>745</v>
      </c>
      <c r="B39" s="86" t="s">
        <v>746</v>
      </c>
      <c r="C39" s="83"/>
      <c r="D39" s="83"/>
    </row>
    <row r="40" spans="1:4" ht="25.5">
      <c r="A40" s="81" t="s">
        <v>747</v>
      </c>
      <c r="B40" s="86" t="s">
        <v>748</v>
      </c>
      <c r="C40" s="83"/>
      <c r="D40" s="83"/>
    </row>
    <row r="41" spans="1:4" ht="25.5">
      <c r="A41" s="81" t="s">
        <v>749</v>
      </c>
      <c r="B41" s="86" t="s">
        <v>750</v>
      </c>
      <c r="C41" s="83"/>
      <c r="D41" s="83"/>
    </row>
    <row r="42" spans="1:4" ht="12.75">
      <c r="A42" s="81" t="s">
        <v>751</v>
      </c>
      <c r="B42" s="82" t="s">
        <v>752</v>
      </c>
      <c r="C42" s="83"/>
      <c r="D42" s="83"/>
    </row>
    <row r="43" spans="1:4" ht="12.75">
      <c r="A43" s="81" t="s">
        <v>753</v>
      </c>
      <c r="B43" s="84" t="s">
        <v>754</v>
      </c>
      <c r="C43" s="83"/>
      <c r="D43" s="83"/>
    </row>
    <row r="44" spans="1:4" ht="12.75">
      <c r="A44" s="81" t="s">
        <v>755</v>
      </c>
      <c r="B44" s="84" t="s">
        <v>756</v>
      </c>
      <c r="C44" s="83"/>
      <c r="D44" s="83"/>
    </row>
    <row r="45" spans="1:4" ht="12.75">
      <c r="A45" s="81" t="s">
        <v>757</v>
      </c>
      <c r="B45" s="84" t="s">
        <v>758</v>
      </c>
      <c r="C45" s="83"/>
      <c r="D45" s="83"/>
    </row>
    <row r="46" spans="1:4" ht="12.75">
      <c r="A46" s="81" t="s">
        <v>759</v>
      </c>
      <c r="B46" s="82" t="s">
        <v>760</v>
      </c>
      <c r="C46" s="83"/>
      <c r="D46" s="83"/>
    </row>
    <row r="47" spans="1:4" ht="12.75">
      <c r="A47" s="81" t="s">
        <v>761</v>
      </c>
      <c r="B47" s="82" t="s">
        <v>762</v>
      </c>
      <c r="C47" s="83"/>
      <c r="D47" s="83"/>
    </row>
    <row r="48" spans="1:4" ht="12.75">
      <c r="A48" s="81" t="s">
        <v>763</v>
      </c>
      <c r="B48" s="86" t="s">
        <v>764</v>
      </c>
      <c r="C48" s="83"/>
      <c r="D48" s="83"/>
    </row>
    <row r="49" spans="1:4" ht="12.75">
      <c r="A49" s="81" t="s">
        <v>765</v>
      </c>
      <c r="B49" s="86" t="s">
        <v>766</v>
      </c>
      <c r="C49" s="83"/>
      <c r="D49" s="83"/>
    </row>
    <row r="50" spans="1:4" ht="12.75">
      <c r="A50" s="81" t="s">
        <v>767</v>
      </c>
      <c r="B50" s="82" t="s">
        <v>768</v>
      </c>
      <c r="C50" s="83"/>
      <c r="D50" s="83"/>
    </row>
    <row r="51" spans="1:4" ht="12.75">
      <c r="A51" s="81" t="s">
        <v>769</v>
      </c>
      <c r="B51" s="82" t="s">
        <v>770</v>
      </c>
      <c r="C51" s="83"/>
      <c r="D51" s="83"/>
    </row>
    <row r="52" spans="1:4" ht="12.75">
      <c r="A52" s="81" t="s">
        <v>771</v>
      </c>
      <c r="B52" s="82" t="s">
        <v>772</v>
      </c>
      <c r="C52" s="83"/>
      <c r="D52" s="83"/>
    </row>
    <row r="53" spans="1:4" ht="12.75">
      <c r="A53" s="81" t="s">
        <v>773</v>
      </c>
      <c r="B53" s="82" t="s">
        <v>774</v>
      </c>
      <c r="C53" s="83"/>
      <c r="D53" s="83"/>
    </row>
    <row r="54" spans="1:4" ht="12.75">
      <c r="A54" s="81" t="s">
        <v>775</v>
      </c>
      <c r="B54" s="82" t="s">
        <v>776</v>
      </c>
      <c r="C54" s="83"/>
      <c r="D54" s="83"/>
    </row>
    <row r="55" spans="1:4" ht="12.75">
      <c r="A55" s="81" t="s">
        <v>777</v>
      </c>
      <c r="B55" s="82" t="s">
        <v>778</v>
      </c>
      <c r="C55" s="83"/>
      <c r="D55" s="83"/>
    </row>
    <row r="56" spans="1:4" ht="12.75">
      <c r="A56" s="81" t="s">
        <v>779</v>
      </c>
      <c r="B56" s="82" t="s">
        <v>780</v>
      </c>
      <c r="C56" s="83"/>
      <c r="D56" s="83"/>
    </row>
    <row r="57" spans="1:4" ht="12.75">
      <c r="A57" s="81" t="s">
        <v>781</v>
      </c>
      <c r="B57" s="86" t="s">
        <v>782</v>
      </c>
      <c r="C57" s="83"/>
      <c r="D57" s="83"/>
    </row>
    <row r="58" spans="1:4" ht="25.5">
      <c r="A58" s="81" t="s">
        <v>783</v>
      </c>
      <c r="B58" s="86" t="s">
        <v>784</v>
      </c>
      <c r="C58" s="83"/>
      <c r="D58" s="83"/>
    </row>
    <row r="59" spans="1:4" ht="25.5">
      <c r="A59" s="81" t="s">
        <v>785</v>
      </c>
      <c r="B59" s="86" t="s">
        <v>786</v>
      </c>
      <c r="C59" s="83"/>
      <c r="D59" s="83"/>
    </row>
    <row r="60" spans="1:4" ht="12.75">
      <c r="A60" s="81" t="s">
        <v>787</v>
      </c>
      <c r="B60" s="82" t="s">
        <v>788</v>
      </c>
      <c r="C60" s="83"/>
      <c r="D60" s="83"/>
    </row>
    <row r="61" spans="1:4" ht="12.75">
      <c r="A61" s="81" t="s">
        <v>789</v>
      </c>
      <c r="B61" s="82" t="s">
        <v>790</v>
      </c>
      <c r="C61" s="83"/>
      <c r="D61" s="83"/>
    </row>
    <row r="62" spans="1:4" ht="12.75">
      <c r="A62" s="81" t="s">
        <v>791</v>
      </c>
      <c r="B62" s="82" t="s">
        <v>792</v>
      </c>
      <c r="C62" s="83"/>
      <c r="D62" s="83"/>
    </row>
    <row r="63" spans="1:4" ht="12.75">
      <c r="A63" s="81" t="s">
        <v>793</v>
      </c>
      <c r="B63" s="82" t="s">
        <v>794</v>
      </c>
      <c r="C63" s="83"/>
      <c r="D63" s="83"/>
    </row>
    <row r="64" spans="1:4" ht="12.75">
      <c r="A64" s="87" t="s">
        <v>795</v>
      </c>
      <c r="B64" s="82" t="s">
        <v>796</v>
      </c>
      <c r="C64" s="83"/>
      <c r="D64" s="83"/>
    </row>
    <row r="65" spans="1:4" ht="12.75">
      <c r="A65" s="81" t="s">
        <v>797</v>
      </c>
      <c r="B65" s="82" t="s">
        <v>798</v>
      </c>
      <c r="C65" s="83"/>
      <c r="D65" s="83"/>
    </row>
    <row r="66" spans="1:4" ht="12.75">
      <c r="A66" s="81" t="s">
        <v>799</v>
      </c>
      <c r="B66" s="82" t="s">
        <v>800</v>
      </c>
      <c r="C66" s="83"/>
      <c r="D66" s="83"/>
    </row>
    <row r="67" spans="1:4" ht="12.75">
      <c r="A67" s="81" t="s">
        <v>801</v>
      </c>
      <c r="B67" s="82" t="s">
        <v>802</v>
      </c>
      <c r="C67" s="83"/>
      <c r="D67" s="83"/>
    </row>
    <row r="68" spans="1:4" ht="12.75">
      <c r="A68" s="81" t="s">
        <v>803</v>
      </c>
      <c r="B68" s="82" t="s">
        <v>804</v>
      </c>
      <c r="C68" s="83"/>
      <c r="D68" s="83"/>
    </row>
    <row r="69" spans="1:4" ht="12.75">
      <c r="A69" s="81" t="s">
        <v>805</v>
      </c>
      <c r="B69" s="82" t="s">
        <v>804</v>
      </c>
      <c r="C69" s="83"/>
      <c r="D69" s="83"/>
    </row>
    <row r="70" spans="1:4" ht="12.75">
      <c r="A70" s="81" t="s">
        <v>806</v>
      </c>
      <c r="B70" s="82" t="s">
        <v>807</v>
      </c>
      <c r="C70" s="83"/>
      <c r="D70" s="83"/>
    </row>
    <row r="71" spans="1:4" ht="12.75">
      <c r="A71" s="81" t="s">
        <v>808</v>
      </c>
      <c r="B71" s="82" t="s">
        <v>809</v>
      </c>
      <c r="C71" s="83"/>
      <c r="D71" s="83"/>
    </row>
    <row r="72" spans="1:4" ht="12.75">
      <c r="A72" s="81" t="s">
        <v>810</v>
      </c>
      <c r="B72" s="82" t="s">
        <v>811</v>
      </c>
      <c r="C72" s="83"/>
      <c r="D72" s="83"/>
    </row>
    <row r="73" spans="1:4" ht="12.75">
      <c r="A73" s="81" t="s">
        <v>812</v>
      </c>
      <c r="B73" s="82" t="s">
        <v>813</v>
      </c>
      <c r="C73" s="83"/>
      <c r="D73" s="83"/>
    </row>
    <row r="74" spans="1:4" ht="12.75">
      <c r="A74" s="81" t="s">
        <v>814</v>
      </c>
      <c r="B74" s="82" t="s">
        <v>815</v>
      </c>
      <c r="C74" s="83"/>
      <c r="D74" s="83"/>
    </row>
    <row r="75" spans="1:4" ht="12.75">
      <c r="A75" s="81" t="s">
        <v>816</v>
      </c>
      <c r="B75" s="82" t="s">
        <v>817</v>
      </c>
      <c r="C75" s="83"/>
      <c r="D75" s="83"/>
    </row>
    <row r="76" spans="1:4" ht="12.75">
      <c r="A76" s="81" t="s">
        <v>818</v>
      </c>
      <c r="B76" s="82" t="s">
        <v>819</v>
      </c>
      <c r="C76" s="83"/>
      <c r="D76" s="83"/>
    </row>
    <row r="77" spans="1:4" ht="12.75">
      <c r="A77" s="81" t="s">
        <v>820</v>
      </c>
      <c r="B77" s="82" t="s">
        <v>821</v>
      </c>
      <c r="C77" s="83"/>
      <c r="D77" s="83"/>
    </row>
    <row r="78" spans="1:4" ht="12.75">
      <c r="A78" s="81" t="s">
        <v>822</v>
      </c>
      <c r="B78" s="82" t="s">
        <v>823</v>
      </c>
      <c r="C78" s="83"/>
      <c r="D78" s="83"/>
    </row>
    <row r="79" spans="1:4" ht="12.75">
      <c r="A79" s="81" t="s">
        <v>824</v>
      </c>
      <c r="B79" s="82" t="s">
        <v>825</v>
      </c>
      <c r="C79" s="83"/>
      <c r="D79" s="83"/>
    </row>
    <row r="80" spans="1:4" ht="12.75">
      <c r="A80" s="81" t="s">
        <v>826</v>
      </c>
      <c r="B80" s="82" t="s">
        <v>827</v>
      </c>
      <c r="C80" s="83"/>
      <c r="D80" s="83"/>
    </row>
    <row r="81" spans="1:4" ht="12.75">
      <c r="A81" s="81" t="s">
        <v>828</v>
      </c>
      <c r="B81" s="82" t="s">
        <v>829</v>
      </c>
      <c r="C81" s="83"/>
      <c r="D81" s="83"/>
    </row>
    <row r="82" spans="1:4" ht="12.75">
      <c r="A82" s="81" t="s">
        <v>830</v>
      </c>
      <c r="B82" s="82" t="s">
        <v>831</v>
      </c>
      <c r="C82" s="83"/>
      <c r="D82" s="83"/>
    </row>
    <row r="83" spans="1:4" ht="12.75">
      <c r="A83" s="81" t="s">
        <v>832</v>
      </c>
      <c r="B83" s="82" t="s">
        <v>833</v>
      </c>
      <c r="C83" s="83"/>
      <c r="D83" s="83"/>
    </row>
    <row r="84" spans="1:4" ht="12.75">
      <c r="A84" s="81" t="s">
        <v>834</v>
      </c>
      <c r="B84" s="82" t="s">
        <v>835</v>
      </c>
      <c r="C84" s="83"/>
      <c r="D84" s="83"/>
    </row>
    <row r="85" spans="1:4" ht="12.75">
      <c r="A85" s="81" t="s">
        <v>836</v>
      </c>
      <c r="B85" s="82" t="s">
        <v>837</v>
      </c>
      <c r="C85" s="83"/>
      <c r="D85" s="83"/>
    </row>
    <row r="86" spans="1:4" ht="25.5">
      <c r="A86" s="81" t="s">
        <v>838</v>
      </c>
      <c r="B86" s="82" t="s">
        <v>839</v>
      </c>
      <c r="C86" s="83"/>
      <c r="D86" s="83"/>
    </row>
    <row r="87" spans="1:4" ht="25.5">
      <c r="A87" s="81" t="s">
        <v>840</v>
      </c>
      <c r="B87" s="82" t="s">
        <v>841</v>
      </c>
      <c r="C87" s="83"/>
      <c r="D87" s="83"/>
    </row>
    <row r="88" spans="1:4" ht="25.5">
      <c r="A88" s="81" t="s">
        <v>842</v>
      </c>
      <c r="B88" s="82" t="s">
        <v>843</v>
      </c>
      <c r="C88" s="83"/>
      <c r="D88" s="83"/>
    </row>
    <row r="89" spans="1:4" ht="18.75">
      <c r="A89" s="80">
        <v>2</v>
      </c>
      <c r="B89" s="88" t="s">
        <v>844</v>
      </c>
      <c r="C89" s="79"/>
      <c r="D89" s="79"/>
    </row>
    <row r="90" spans="1:4" ht="12.75">
      <c r="A90" s="81" t="s">
        <v>845</v>
      </c>
      <c r="B90" s="82" t="s">
        <v>846</v>
      </c>
      <c r="C90" s="83"/>
      <c r="D90" s="83"/>
    </row>
    <row r="91" spans="1:4" ht="12.75">
      <c r="A91" s="81" t="s">
        <v>847</v>
      </c>
      <c r="B91" s="82" t="s">
        <v>848</v>
      </c>
      <c r="C91" s="83"/>
      <c r="D91" s="83"/>
    </row>
    <row r="92" spans="1:4" ht="12.75">
      <c r="A92" s="81" t="s">
        <v>849</v>
      </c>
      <c r="B92" s="82" t="s">
        <v>850</v>
      </c>
      <c r="C92" s="83"/>
      <c r="D92" s="83"/>
    </row>
    <row r="93" spans="1:4" ht="12.75">
      <c r="A93" s="81" t="s">
        <v>851</v>
      </c>
      <c r="B93" s="86" t="s">
        <v>852</v>
      </c>
      <c r="C93" s="83"/>
      <c r="D93" s="83"/>
    </row>
    <row r="94" spans="1:4" ht="12.75">
      <c r="A94" s="81" t="s">
        <v>853</v>
      </c>
      <c r="B94" s="86" t="s">
        <v>854</v>
      </c>
      <c r="C94" s="83"/>
      <c r="D94" s="83"/>
    </row>
    <row r="95" spans="1:4" ht="12.75">
      <c r="A95" s="81" t="s">
        <v>855</v>
      </c>
      <c r="B95" s="86" t="s">
        <v>856</v>
      </c>
      <c r="C95" s="83"/>
      <c r="D95" s="83"/>
    </row>
    <row r="96" spans="1:4" ht="12.75">
      <c r="A96" s="81" t="s">
        <v>857</v>
      </c>
      <c r="B96" s="86" t="s">
        <v>858</v>
      </c>
      <c r="C96" s="83"/>
      <c r="D96" s="83"/>
    </row>
    <row r="97" spans="1:4" ht="12.75">
      <c r="A97" s="81" t="s">
        <v>859</v>
      </c>
      <c r="B97" s="86" t="s">
        <v>860</v>
      </c>
      <c r="C97" s="83"/>
      <c r="D97" s="83"/>
    </row>
    <row r="98" spans="1:4" ht="12.75">
      <c r="A98" s="81" t="s">
        <v>861</v>
      </c>
      <c r="B98" s="86" t="s">
        <v>862</v>
      </c>
      <c r="C98" s="83"/>
      <c r="D98" s="83"/>
    </row>
    <row r="99" spans="1:4" ht="12.75">
      <c r="A99" s="81" t="s">
        <v>863</v>
      </c>
      <c r="B99" s="86" t="s">
        <v>864</v>
      </c>
      <c r="C99" s="83"/>
      <c r="D99" s="83"/>
    </row>
    <row r="100" spans="1:4" ht="12.75">
      <c r="A100" s="81" t="s">
        <v>865</v>
      </c>
      <c r="B100" s="86" t="s">
        <v>866</v>
      </c>
      <c r="C100" s="83"/>
      <c r="D100" s="83"/>
    </row>
    <row r="101" spans="1:4" ht="12.75">
      <c r="A101" s="81" t="s">
        <v>867</v>
      </c>
      <c r="B101" s="86" t="s">
        <v>868</v>
      </c>
      <c r="C101" s="83"/>
      <c r="D101" s="83"/>
    </row>
    <row r="102" spans="1:4" ht="12.75">
      <c r="A102" s="81" t="s">
        <v>869</v>
      </c>
      <c r="B102" s="86" t="s">
        <v>870</v>
      </c>
      <c r="C102" s="83"/>
      <c r="D102" s="83"/>
    </row>
    <row r="103" spans="1:4" ht="12.75">
      <c r="A103" s="81" t="s">
        <v>871</v>
      </c>
      <c r="B103" s="86" t="s">
        <v>872</v>
      </c>
      <c r="C103" s="83"/>
      <c r="D103" s="83"/>
    </row>
    <row r="104" spans="1:4" ht="12.75">
      <c r="A104" s="81" t="s">
        <v>873</v>
      </c>
      <c r="B104" s="86" t="s">
        <v>874</v>
      </c>
      <c r="C104" s="83"/>
      <c r="D104" s="83"/>
    </row>
    <row r="105" spans="1:4" ht="12.75">
      <c r="A105" s="81" t="s">
        <v>875</v>
      </c>
      <c r="B105" s="86" t="s">
        <v>876</v>
      </c>
      <c r="C105" s="83"/>
      <c r="D105" s="83"/>
    </row>
    <row r="106" spans="1:4" ht="12.75">
      <c r="A106" s="81" t="s">
        <v>877</v>
      </c>
      <c r="B106" s="86" t="s">
        <v>878</v>
      </c>
      <c r="C106" s="83"/>
      <c r="D106" s="83"/>
    </row>
    <row r="107" spans="1:4" ht="12.75">
      <c r="A107" s="81" t="s">
        <v>879</v>
      </c>
      <c r="B107" s="86" t="s">
        <v>880</v>
      </c>
      <c r="C107" s="83"/>
      <c r="D107" s="83"/>
    </row>
    <row r="108" spans="1:4" ht="12.75">
      <c r="A108" s="81" t="s">
        <v>881</v>
      </c>
      <c r="B108" s="86" t="s">
        <v>882</v>
      </c>
      <c r="C108" s="83"/>
      <c r="D108" s="83"/>
    </row>
    <row r="109" spans="1:4" ht="18.75">
      <c r="A109" s="80">
        <v>3</v>
      </c>
      <c r="B109" s="88" t="s">
        <v>883</v>
      </c>
      <c r="C109" s="79"/>
      <c r="D109" s="79"/>
    </row>
    <row r="110" spans="1:4" ht="12.75">
      <c r="A110" s="81" t="s">
        <v>884</v>
      </c>
      <c r="B110" s="86" t="s">
        <v>885</v>
      </c>
      <c r="C110" s="83"/>
      <c r="D110" s="83"/>
    </row>
    <row r="111" spans="1:4" ht="12.75">
      <c r="A111" s="81" t="s">
        <v>886</v>
      </c>
      <c r="B111" s="86" t="s">
        <v>887</v>
      </c>
      <c r="C111" s="83"/>
      <c r="D111" s="83"/>
    </row>
    <row r="112" spans="1:4" ht="12.75">
      <c r="A112" s="81" t="s">
        <v>888</v>
      </c>
      <c r="B112" s="86" t="s">
        <v>889</v>
      </c>
      <c r="C112" s="83"/>
      <c r="D112" s="83"/>
    </row>
    <row r="113" spans="1:4" ht="12.75">
      <c r="A113" s="81" t="s">
        <v>890</v>
      </c>
      <c r="B113" s="86" t="s">
        <v>891</v>
      </c>
      <c r="C113" s="83"/>
      <c r="D113" s="83"/>
    </row>
    <row r="114" spans="1:4" ht="12.75">
      <c r="A114" s="81" t="s">
        <v>892</v>
      </c>
      <c r="B114" s="86" t="s">
        <v>893</v>
      </c>
      <c r="C114" s="83"/>
      <c r="D114" s="83"/>
    </row>
    <row r="115" spans="1:4" ht="12.75">
      <c r="A115" s="81" t="s">
        <v>894</v>
      </c>
      <c r="B115" s="86" t="s">
        <v>895</v>
      </c>
      <c r="C115" s="83"/>
      <c r="D115" s="83"/>
    </row>
    <row r="116" spans="1:4" ht="12.75">
      <c r="A116" s="81" t="s">
        <v>896</v>
      </c>
      <c r="B116" s="86" t="s">
        <v>897</v>
      </c>
      <c r="C116" s="83"/>
      <c r="D116" s="83"/>
    </row>
    <row r="117" spans="1:4" ht="12.75">
      <c r="A117" s="81" t="s">
        <v>898</v>
      </c>
      <c r="B117" s="86" t="s">
        <v>899</v>
      </c>
      <c r="C117" s="83"/>
      <c r="D117" s="83"/>
    </row>
    <row r="118" spans="1:4" ht="25.5">
      <c r="A118" s="81" t="s">
        <v>900</v>
      </c>
      <c r="B118" s="86" t="s">
        <v>901</v>
      </c>
      <c r="C118" s="83"/>
      <c r="D118" s="83"/>
    </row>
    <row r="119" spans="1:4" ht="12.75">
      <c r="A119" s="87" t="s">
        <v>902</v>
      </c>
      <c r="B119" s="89" t="s">
        <v>903</v>
      </c>
      <c r="C119" s="83"/>
      <c r="D119" s="83"/>
    </row>
    <row r="120" spans="1:4" ht="12.75">
      <c r="A120" s="81" t="s">
        <v>904</v>
      </c>
      <c r="B120" s="86" t="s">
        <v>905</v>
      </c>
      <c r="C120" s="83"/>
      <c r="D120" s="83"/>
    </row>
    <row r="121" spans="1:4" ht="12.75">
      <c r="A121" s="81" t="s">
        <v>906</v>
      </c>
      <c r="B121" s="86" t="s">
        <v>907</v>
      </c>
      <c r="C121" s="83"/>
      <c r="D121" s="83"/>
    </row>
    <row r="122" spans="1:4" ht="12.75">
      <c r="A122" s="81" t="s">
        <v>908</v>
      </c>
      <c r="B122" s="86" t="s">
        <v>909</v>
      </c>
      <c r="C122" s="83"/>
      <c r="D122" s="83"/>
    </row>
    <row r="123" spans="1:4" ht="12.75">
      <c r="A123" s="81" t="s">
        <v>910</v>
      </c>
      <c r="B123" s="86" t="s">
        <v>911</v>
      </c>
      <c r="C123" s="83"/>
      <c r="D123" s="83"/>
    </row>
    <row r="124" spans="1:4" ht="12.75">
      <c r="A124" s="81" t="s">
        <v>912</v>
      </c>
      <c r="B124" s="86" t="s">
        <v>913</v>
      </c>
      <c r="C124" s="83"/>
      <c r="D124" s="83"/>
    </row>
    <row r="125" spans="1:4" ht="12.75">
      <c r="A125" s="81" t="s">
        <v>914</v>
      </c>
      <c r="B125" s="86" t="s">
        <v>915</v>
      </c>
      <c r="C125" s="83"/>
      <c r="D125" s="83"/>
    </row>
    <row r="126" spans="1:4" ht="12.75">
      <c r="A126" s="81" t="s">
        <v>916</v>
      </c>
      <c r="B126" s="90" t="s">
        <v>917</v>
      </c>
      <c r="C126" s="83"/>
      <c r="D126" s="83"/>
    </row>
    <row r="127" spans="1:4" ht="12.75">
      <c r="A127" s="81" t="s">
        <v>918</v>
      </c>
      <c r="B127" s="86" t="s">
        <v>919</v>
      </c>
      <c r="C127" s="83"/>
      <c r="D127" s="83"/>
    </row>
    <row r="128" spans="1:4" ht="12.75">
      <c r="A128" s="81" t="s">
        <v>920</v>
      </c>
      <c r="B128" s="86" t="s">
        <v>921</v>
      </c>
      <c r="C128" s="83"/>
      <c r="D128" s="83"/>
    </row>
    <row r="129" spans="1:4" ht="12.75">
      <c r="A129" s="81" t="s">
        <v>922</v>
      </c>
      <c r="B129" s="86" t="s">
        <v>923</v>
      </c>
      <c r="C129" s="83"/>
      <c r="D129" s="83"/>
    </row>
    <row r="130" spans="1:4" ht="12.75">
      <c r="A130" s="81" t="s">
        <v>924</v>
      </c>
      <c r="B130" s="86" t="s">
        <v>925</v>
      </c>
      <c r="C130" s="83"/>
      <c r="D130" s="83"/>
    </row>
    <row r="131" spans="1:4" ht="12.75">
      <c r="A131" s="81" t="s">
        <v>926</v>
      </c>
      <c r="B131" s="86" t="s">
        <v>927</v>
      </c>
      <c r="C131" s="83"/>
      <c r="D131" s="83"/>
    </row>
    <row r="132" spans="1:4" ht="12.75">
      <c r="A132" s="81" t="s">
        <v>928</v>
      </c>
      <c r="B132" s="86" t="s">
        <v>929</v>
      </c>
      <c r="C132" s="83"/>
      <c r="D132" s="83"/>
    </row>
    <row r="133" spans="1:4" ht="12.75">
      <c r="A133" s="81" t="s">
        <v>930</v>
      </c>
      <c r="B133" s="86" t="s">
        <v>931</v>
      </c>
      <c r="C133" s="83"/>
      <c r="D133" s="83"/>
    </row>
    <row r="134" spans="1:4" ht="12.75">
      <c r="A134" s="81" t="s">
        <v>932</v>
      </c>
      <c r="B134" s="86" t="s">
        <v>933</v>
      </c>
      <c r="C134" s="83"/>
      <c r="D134" s="83"/>
    </row>
    <row r="135" spans="1:4" ht="12.75">
      <c r="A135" s="81" t="s">
        <v>934</v>
      </c>
      <c r="B135" s="86" t="s">
        <v>935</v>
      </c>
      <c r="C135" s="83"/>
      <c r="D135" s="83"/>
    </row>
    <row r="136" spans="1:4" ht="12.75">
      <c r="A136" s="81" t="s">
        <v>936</v>
      </c>
      <c r="B136" s="90" t="s">
        <v>937</v>
      </c>
      <c r="C136" s="83"/>
      <c r="D136" s="83"/>
    </row>
    <row r="137" spans="1:4" ht="12.75">
      <c r="A137" s="81" t="s">
        <v>938</v>
      </c>
      <c r="B137" s="90" t="s">
        <v>939</v>
      </c>
      <c r="C137" s="83"/>
      <c r="D137" s="83"/>
    </row>
    <row r="138" spans="1:4" ht="18.75">
      <c r="A138" s="80">
        <v>4</v>
      </c>
      <c r="B138" s="88" t="s">
        <v>940</v>
      </c>
      <c r="C138" s="79"/>
      <c r="D138" s="79"/>
    </row>
    <row r="139" spans="1:4" ht="12.75">
      <c r="A139" s="81" t="s">
        <v>941</v>
      </c>
      <c r="B139" s="86" t="s">
        <v>942</v>
      </c>
      <c r="C139" s="83"/>
      <c r="D139" s="83"/>
    </row>
    <row r="140" spans="1:4" ht="12.75">
      <c r="A140" s="81" t="s">
        <v>943</v>
      </c>
      <c r="B140" s="86" t="s">
        <v>944</v>
      </c>
      <c r="C140" s="83"/>
      <c r="D140" s="83"/>
    </row>
    <row r="141" spans="1:4" ht="12.75">
      <c r="A141" s="81" t="s">
        <v>945</v>
      </c>
      <c r="B141" s="86" t="s">
        <v>946</v>
      </c>
      <c r="C141" s="83"/>
      <c r="D141" s="83"/>
    </row>
    <row r="142" spans="1:4" ht="12.75">
      <c r="A142" s="81" t="s">
        <v>947</v>
      </c>
      <c r="B142" s="86" t="s">
        <v>948</v>
      </c>
      <c r="C142" s="83"/>
      <c r="D142" s="83"/>
    </row>
    <row r="143" spans="1:4" ht="12.75">
      <c r="A143" s="81" t="s">
        <v>949</v>
      </c>
      <c r="B143" s="86" t="s">
        <v>950</v>
      </c>
      <c r="C143" s="83"/>
      <c r="D143" s="83"/>
    </row>
    <row r="144" spans="1:4" ht="12.75">
      <c r="A144" s="81" t="s">
        <v>951</v>
      </c>
      <c r="B144" s="86" t="s">
        <v>952</v>
      </c>
      <c r="C144" s="83"/>
      <c r="D144" s="83"/>
    </row>
    <row r="145" spans="1:4" ht="12.75">
      <c r="A145" s="81" t="s">
        <v>953</v>
      </c>
      <c r="B145" s="86" t="s">
        <v>954</v>
      </c>
      <c r="C145" s="83"/>
      <c r="D145" s="83"/>
    </row>
    <row r="146" spans="1:4" ht="12.75">
      <c r="A146" s="81" t="s">
        <v>955</v>
      </c>
      <c r="B146" s="86" t="s">
        <v>956</v>
      </c>
      <c r="C146" s="83"/>
      <c r="D146" s="83"/>
    </row>
    <row r="147" spans="1:4" ht="12.75">
      <c r="A147" s="81" t="s">
        <v>957</v>
      </c>
      <c r="B147" s="86" t="s">
        <v>958</v>
      </c>
      <c r="C147" s="83"/>
      <c r="D147" s="83"/>
    </row>
    <row r="148" spans="1:4" ht="12.75">
      <c r="A148" s="81" t="s">
        <v>959</v>
      </c>
      <c r="B148" s="86" t="s">
        <v>960</v>
      </c>
      <c r="C148" s="83"/>
      <c r="D148" s="83"/>
    </row>
    <row r="149" spans="1:4" ht="12.75">
      <c r="A149" s="81" t="s">
        <v>961</v>
      </c>
      <c r="B149" s="86" t="s">
        <v>962</v>
      </c>
      <c r="C149" s="83"/>
      <c r="D149" s="83"/>
    </row>
    <row r="150" spans="1:4" ht="12.75">
      <c r="A150" s="81" t="s">
        <v>963</v>
      </c>
      <c r="B150" s="86" t="s">
        <v>964</v>
      </c>
      <c r="C150" s="83"/>
      <c r="D150" s="83"/>
    </row>
    <row r="151" spans="1:4" ht="12.75">
      <c r="A151" s="81" t="s">
        <v>965</v>
      </c>
      <c r="B151" s="86" t="s">
        <v>966</v>
      </c>
      <c r="C151" s="83"/>
      <c r="D151" s="83"/>
    </row>
    <row r="152" spans="1:4" ht="12.75">
      <c r="A152" s="81" t="s">
        <v>967</v>
      </c>
      <c r="B152" s="86" t="s">
        <v>968</v>
      </c>
      <c r="C152" s="83"/>
      <c r="D152" s="83"/>
    </row>
    <row r="153" spans="1:4" ht="12.75">
      <c r="A153" s="81" t="s">
        <v>969</v>
      </c>
      <c r="B153" s="86" t="s">
        <v>970</v>
      </c>
      <c r="C153" s="83"/>
      <c r="D153" s="83"/>
    </row>
    <row r="154" spans="1:4" ht="12.75">
      <c r="A154" s="81" t="s">
        <v>971</v>
      </c>
      <c r="B154" s="86" t="s">
        <v>972</v>
      </c>
      <c r="C154" s="83"/>
      <c r="D154" s="83"/>
    </row>
    <row r="155" spans="1:4" ht="12.75">
      <c r="A155" s="81" t="s">
        <v>973</v>
      </c>
      <c r="B155" s="86" t="s">
        <v>974</v>
      </c>
      <c r="C155" s="83"/>
      <c r="D155" s="83"/>
    </row>
    <row r="156" spans="1:4" ht="12.75">
      <c r="A156" s="81" t="s">
        <v>975</v>
      </c>
      <c r="B156" s="86" t="s">
        <v>976</v>
      </c>
      <c r="C156" s="83"/>
      <c r="D156" s="83"/>
    </row>
    <row r="157" spans="1:4" ht="12.75">
      <c r="A157" s="81" t="s">
        <v>977</v>
      </c>
      <c r="B157" s="86" t="s">
        <v>978</v>
      </c>
      <c r="C157" s="83"/>
      <c r="D157" s="83"/>
    </row>
    <row r="158" spans="1:4" ht="12.75">
      <c r="A158" s="81" t="s">
        <v>979</v>
      </c>
      <c r="B158" s="86" t="s">
        <v>980</v>
      </c>
      <c r="C158" s="83"/>
      <c r="D158" s="83"/>
    </row>
    <row r="159" spans="1:4" ht="12.75">
      <c r="A159" s="81" t="s">
        <v>981</v>
      </c>
      <c r="B159" s="86" t="s">
        <v>982</v>
      </c>
      <c r="C159" s="83"/>
      <c r="D159" s="83"/>
    </row>
    <row r="160" spans="1:4" ht="12.75">
      <c r="A160" s="81" t="s">
        <v>983</v>
      </c>
      <c r="B160" s="86" t="s">
        <v>984</v>
      </c>
      <c r="C160" s="83"/>
      <c r="D160" s="83"/>
    </row>
    <row r="161" spans="1:4" ht="12.75">
      <c r="A161" s="81" t="s">
        <v>985</v>
      </c>
      <c r="B161" s="86" t="s">
        <v>986</v>
      </c>
      <c r="C161" s="83"/>
      <c r="D161" s="83"/>
    </row>
    <row r="162" spans="1:4" ht="12.75">
      <c r="A162" s="81" t="s">
        <v>987</v>
      </c>
      <c r="B162" s="86" t="s">
        <v>988</v>
      </c>
      <c r="C162" s="83"/>
      <c r="D162" s="83"/>
    </row>
    <row r="163" spans="1:4" ht="12.75">
      <c r="A163" s="81" t="s">
        <v>989</v>
      </c>
      <c r="B163" s="86" t="s">
        <v>990</v>
      </c>
      <c r="C163" s="83"/>
      <c r="D163" s="83"/>
    </row>
    <row r="164" spans="1:4" ht="12.75">
      <c r="A164" s="81" t="s">
        <v>991</v>
      </c>
      <c r="B164" s="86" t="s">
        <v>992</v>
      </c>
      <c r="C164" s="83"/>
      <c r="D164" s="83"/>
    </row>
    <row r="165" spans="1:4" ht="12.75">
      <c r="A165" s="81" t="s">
        <v>993</v>
      </c>
      <c r="B165" s="86" t="s">
        <v>994</v>
      </c>
      <c r="C165" s="83"/>
      <c r="D165" s="83"/>
    </row>
    <row r="166" spans="1:4" ht="12.75">
      <c r="A166" s="81" t="s">
        <v>995</v>
      </c>
      <c r="B166" s="86" t="s">
        <v>996</v>
      </c>
      <c r="C166" s="83"/>
      <c r="D166" s="83"/>
    </row>
    <row r="167" spans="1:4" ht="12.75">
      <c r="A167" s="81" t="s">
        <v>997</v>
      </c>
      <c r="B167" s="86" t="s">
        <v>998</v>
      </c>
      <c r="C167" s="83"/>
      <c r="D167" s="83"/>
    </row>
    <row r="168" spans="1:4" ht="12.75">
      <c r="A168" s="81" t="s">
        <v>999</v>
      </c>
      <c r="B168" s="86" t="s">
        <v>1000</v>
      </c>
      <c r="C168" s="83"/>
      <c r="D168" s="83"/>
    </row>
    <row r="169" spans="1:4" ht="12.75">
      <c r="A169" s="81" t="s">
        <v>1001</v>
      </c>
      <c r="B169" s="86" t="s">
        <v>1002</v>
      </c>
      <c r="C169" s="83"/>
      <c r="D169" s="83"/>
    </row>
    <row r="170" spans="1:4" ht="12.75">
      <c r="A170" s="81" t="s">
        <v>1003</v>
      </c>
      <c r="B170" s="86" t="s">
        <v>1004</v>
      </c>
      <c r="C170" s="83"/>
      <c r="D170" s="83"/>
    </row>
    <row r="171" spans="1:4" ht="12.75">
      <c r="A171" s="81" t="s">
        <v>1005</v>
      </c>
      <c r="B171" s="86" t="s">
        <v>1006</v>
      </c>
      <c r="C171" s="83"/>
      <c r="D171" s="83"/>
    </row>
    <row r="172" spans="1:4" ht="12.75">
      <c r="A172" s="81" t="s">
        <v>1007</v>
      </c>
      <c r="B172" s="86" t="s">
        <v>1008</v>
      </c>
      <c r="C172" s="83"/>
      <c r="D172" s="83"/>
    </row>
    <row r="173" spans="1:4" ht="12.75">
      <c r="A173" s="81" t="s">
        <v>1009</v>
      </c>
      <c r="B173" s="86" t="s">
        <v>1010</v>
      </c>
      <c r="C173" s="83"/>
      <c r="D173" s="83"/>
    </row>
    <row r="174" spans="1:4" ht="12.75">
      <c r="A174" s="81" t="s">
        <v>1011</v>
      </c>
      <c r="B174" s="89" t="s">
        <v>1012</v>
      </c>
      <c r="C174" s="83"/>
      <c r="D174" s="83"/>
    </row>
    <row r="175" spans="1:4" ht="12.75">
      <c r="A175" s="81" t="s">
        <v>1013</v>
      </c>
      <c r="B175" s="86" t="s">
        <v>1014</v>
      </c>
      <c r="C175" s="83"/>
      <c r="D175" s="83"/>
    </row>
    <row r="176" spans="1:4" ht="12.75">
      <c r="A176" s="81" t="s">
        <v>1015</v>
      </c>
      <c r="B176" s="86" t="s">
        <v>1016</v>
      </c>
      <c r="C176" s="83"/>
      <c r="D176" s="83"/>
    </row>
    <row r="177" spans="1:4" ht="12.75">
      <c r="A177" s="81" t="s">
        <v>1017</v>
      </c>
      <c r="B177" s="86" t="s">
        <v>1018</v>
      </c>
      <c r="C177" s="83"/>
      <c r="D177" s="83"/>
    </row>
    <row r="178" spans="1:4" ht="12.75">
      <c r="A178" s="81" t="s">
        <v>1019</v>
      </c>
      <c r="B178" s="86" t="s">
        <v>1020</v>
      </c>
      <c r="C178" s="83"/>
      <c r="D178" s="83"/>
    </row>
    <row r="179" spans="1:4" ht="12.75">
      <c r="A179" s="81" t="s">
        <v>1021</v>
      </c>
      <c r="B179" s="86" t="s">
        <v>1022</v>
      </c>
      <c r="C179" s="83"/>
      <c r="D179" s="83"/>
    </row>
    <row r="180" spans="1:4" ht="12.75">
      <c r="A180" s="81" t="s">
        <v>1023</v>
      </c>
      <c r="B180" s="86" t="s">
        <v>1024</v>
      </c>
      <c r="C180" s="83"/>
      <c r="D180" s="83"/>
    </row>
    <row r="181" spans="1:4" ht="12.75">
      <c r="A181" s="81" t="s">
        <v>1025</v>
      </c>
      <c r="B181" s="86" t="s">
        <v>1026</v>
      </c>
      <c r="C181" s="83"/>
      <c r="D181" s="83"/>
    </row>
    <row r="182" spans="1:4" ht="12.75">
      <c r="A182" s="81" t="s">
        <v>1027</v>
      </c>
      <c r="B182" s="86" t="s">
        <v>1028</v>
      </c>
      <c r="C182" s="83"/>
      <c r="D182" s="83"/>
    </row>
    <row r="183" spans="1:4" ht="12.75">
      <c r="A183" s="81" t="s">
        <v>1029</v>
      </c>
      <c r="B183" s="86" t="s">
        <v>1030</v>
      </c>
      <c r="C183" s="83"/>
      <c r="D183" s="83"/>
    </row>
    <row r="184" spans="1:4" ht="12.75">
      <c r="A184" s="81" t="s">
        <v>1031</v>
      </c>
      <c r="B184" s="86" t="s">
        <v>1032</v>
      </c>
      <c r="C184" s="83"/>
      <c r="D184" s="83"/>
    </row>
    <row r="185" spans="1:4" ht="12.75">
      <c r="A185" s="81" t="s">
        <v>1033</v>
      </c>
      <c r="B185" s="86" t="s">
        <v>1034</v>
      </c>
      <c r="C185" s="83"/>
      <c r="D185" s="83"/>
    </row>
    <row r="186" spans="1:4" ht="18.75">
      <c r="A186" s="80">
        <v>5</v>
      </c>
      <c r="B186" s="88" t="s">
        <v>1035</v>
      </c>
      <c r="C186" s="79"/>
      <c r="D186" s="79"/>
    </row>
    <row r="187" spans="1:4" ht="25.5">
      <c r="A187" s="81" t="s">
        <v>1036</v>
      </c>
      <c r="B187" s="86" t="s">
        <v>1037</v>
      </c>
      <c r="C187" s="83"/>
      <c r="D187" s="83"/>
    </row>
    <row r="188" spans="1:4" ht="25.5">
      <c r="A188" s="81" t="s">
        <v>1038</v>
      </c>
      <c r="B188" s="86" t="s">
        <v>1039</v>
      </c>
      <c r="C188" s="83"/>
      <c r="D188" s="83"/>
    </row>
    <row r="189" spans="1:4" ht="12.75">
      <c r="A189" s="81" t="s">
        <v>1040</v>
      </c>
      <c r="B189" s="86" t="s">
        <v>1041</v>
      </c>
      <c r="C189" s="83"/>
      <c r="D189" s="83"/>
    </row>
    <row r="190" spans="1:4" ht="25.5">
      <c r="A190" s="87" t="s">
        <v>1042</v>
      </c>
      <c r="B190" s="89" t="s">
        <v>1043</v>
      </c>
      <c r="C190" s="83"/>
      <c r="D190" s="83"/>
    </row>
    <row r="191" spans="1:4" ht="25.5">
      <c r="A191" s="87" t="s">
        <v>1044</v>
      </c>
      <c r="B191" s="89" t="s">
        <v>1045</v>
      </c>
      <c r="C191" s="83"/>
      <c r="D191" s="83"/>
    </row>
    <row r="192" spans="1:4" ht="25.5">
      <c r="A192" s="87" t="s">
        <v>1046</v>
      </c>
      <c r="B192" s="89" t="s">
        <v>1043</v>
      </c>
      <c r="C192" s="83"/>
      <c r="D192" s="83"/>
    </row>
    <row r="193" spans="1:4" ht="25.5">
      <c r="A193" s="87" t="s">
        <v>1047</v>
      </c>
      <c r="B193" s="89" t="s">
        <v>1048</v>
      </c>
      <c r="C193" s="83"/>
      <c r="D193" s="83"/>
    </row>
    <row r="194" spans="1:4" ht="12.75">
      <c r="A194" s="81" t="s">
        <v>1049</v>
      </c>
      <c r="B194" s="86" t="s">
        <v>1050</v>
      </c>
      <c r="C194" s="83"/>
      <c r="D194" s="83"/>
    </row>
    <row r="195" spans="1:4" ht="12.75">
      <c r="A195" s="81" t="s">
        <v>1051</v>
      </c>
      <c r="B195" s="86" t="s">
        <v>1052</v>
      </c>
      <c r="C195" s="83"/>
      <c r="D195" s="83"/>
    </row>
    <row r="196" spans="1:4" ht="12.75">
      <c r="A196" s="81" t="s">
        <v>1053</v>
      </c>
      <c r="B196" s="86" t="s">
        <v>1054</v>
      </c>
      <c r="C196" s="83"/>
      <c r="D196" s="83"/>
    </row>
    <row r="197" spans="1:4" ht="12.75">
      <c r="A197" s="81" t="s">
        <v>1055</v>
      </c>
      <c r="B197" s="86" t="s">
        <v>1056</v>
      </c>
      <c r="C197" s="83"/>
      <c r="D197" s="83"/>
    </row>
    <row r="198" spans="1:4" ht="25.5">
      <c r="A198" s="81" t="s">
        <v>1057</v>
      </c>
      <c r="B198" s="86" t="s">
        <v>1058</v>
      </c>
      <c r="C198" s="83"/>
      <c r="D198" s="83"/>
    </row>
    <row r="199" spans="1:4" ht="25.5">
      <c r="A199" s="81" t="s">
        <v>1059</v>
      </c>
      <c r="B199" s="86" t="s">
        <v>1060</v>
      </c>
      <c r="C199" s="83"/>
      <c r="D199" s="83"/>
    </row>
    <row r="200" spans="1:4" ht="25.5">
      <c r="A200" s="81" t="s">
        <v>1061</v>
      </c>
      <c r="B200" s="86" t="s">
        <v>1062</v>
      </c>
      <c r="C200" s="83"/>
      <c r="D200" s="83"/>
    </row>
    <row r="201" spans="1:4" ht="25.5">
      <c r="A201" s="81" t="s">
        <v>1063</v>
      </c>
      <c r="B201" s="86" t="s">
        <v>1064</v>
      </c>
      <c r="C201" s="83"/>
      <c r="D201" s="83"/>
    </row>
    <row r="202" spans="1:4" ht="25.5">
      <c r="A202" s="81" t="s">
        <v>1065</v>
      </c>
      <c r="B202" s="86" t="s">
        <v>1066</v>
      </c>
      <c r="C202" s="83"/>
      <c r="D202" s="83"/>
    </row>
    <row r="203" spans="1:4" ht="25.5">
      <c r="A203" s="81" t="s">
        <v>1067</v>
      </c>
      <c r="B203" s="86" t="s">
        <v>1068</v>
      </c>
      <c r="C203" s="83"/>
      <c r="D203" s="83"/>
    </row>
    <row r="204" spans="1:4" ht="25.5">
      <c r="A204" s="81" t="s">
        <v>1069</v>
      </c>
      <c r="B204" s="86" t="s">
        <v>1070</v>
      </c>
      <c r="C204" s="83"/>
      <c r="D204" s="83"/>
    </row>
    <row r="205" spans="1:4" ht="12.75">
      <c r="A205" s="81" t="s">
        <v>1071</v>
      </c>
      <c r="B205" s="86" t="s">
        <v>1072</v>
      </c>
      <c r="C205" s="83"/>
      <c r="D205" s="83"/>
    </row>
    <row r="206" spans="1:4" ht="25.5">
      <c r="A206" s="81" t="s">
        <v>1073</v>
      </c>
      <c r="B206" s="86" t="s">
        <v>1074</v>
      </c>
      <c r="C206" s="83"/>
      <c r="D206" s="83"/>
    </row>
    <row r="207" spans="1:4" ht="12.75">
      <c r="A207" s="81" t="s">
        <v>1075</v>
      </c>
      <c r="B207" s="86" t="s">
        <v>1076</v>
      </c>
      <c r="C207" s="83"/>
      <c r="D207" s="83"/>
    </row>
    <row r="208" spans="1:4" ht="25.5">
      <c r="A208" s="81" t="s">
        <v>1077</v>
      </c>
      <c r="B208" s="86" t="s">
        <v>1078</v>
      </c>
      <c r="C208" s="83"/>
      <c r="D208" s="83"/>
    </row>
    <row r="209" spans="1:4" ht="25.5">
      <c r="A209" s="81" t="s">
        <v>1079</v>
      </c>
      <c r="B209" s="86" t="s">
        <v>1080</v>
      </c>
      <c r="C209" s="83"/>
      <c r="D209" s="83"/>
    </row>
    <row r="210" spans="1:4" ht="12.75">
      <c r="A210" s="81" t="s">
        <v>1081</v>
      </c>
      <c r="B210" s="86" t="s">
        <v>1082</v>
      </c>
      <c r="C210" s="83"/>
      <c r="D210" s="83"/>
    </row>
    <row r="211" spans="1:4" ht="12.75">
      <c r="A211" s="81" t="s">
        <v>1083</v>
      </c>
      <c r="B211" s="86" t="s">
        <v>1084</v>
      </c>
      <c r="C211" s="83"/>
      <c r="D211" s="83"/>
    </row>
    <row r="212" spans="1:4" ht="25.5">
      <c r="A212" s="87" t="s">
        <v>1085</v>
      </c>
      <c r="B212" s="89" t="s">
        <v>1086</v>
      </c>
      <c r="C212" s="83"/>
      <c r="D212" s="83"/>
    </row>
    <row r="213" spans="1:4" ht="25.5">
      <c r="A213" s="87" t="s">
        <v>1087</v>
      </c>
      <c r="B213" s="89" t="s">
        <v>1088</v>
      </c>
      <c r="C213" s="83"/>
      <c r="D213" s="83"/>
    </row>
    <row r="214" spans="1:4" ht="25.5">
      <c r="A214" s="81" t="s">
        <v>1089</v>
      </c>
      <c r="B214" s="86" t="s">
        <v>1090</v>
      </c>
      <c r="C214" s="83"/>
      <c r="D214" s="83"/>
    </row>
    <row r="215" spans="1:4" ht="25.5">
      <c r="A215" s="81" t="s">
        <v>1091</v>
      </c>
      <c r="B215" s="86" t="s">
        <v>1092</v>
      </c>
      <c r="C215" s="83"/>
      <c r="D215" s="83"/>
    </row>
    <row r="216" spans="1:4" ht="25.5">
      <c r="A216" s="81" t="s">
        <v>1093</v>
      </c>
      <c r="B216" s="86" t="s">
        <v>1094</v>
      </c>
      <c r="C216" s="83"/>
      <c r="D216" s="83"/>
    </row>
    <row r="217" spans="1:4" ht="25.5">
      <c r="A217" s="81" t="s">
        <v>1095</v>
      </c>
      <c r="B217" s="86" t="s">
        <v>1096</v>
      </c>
      <c r="C217" s="83"/>
      <c r="D217" s="83"/>
    </row>
    <row r="218" spans="1:4" ht="25.5">
      <c r="A218" s="81" t="s">
        <v>1097</v>
      </c>
      <c r="B218" s="86" t="s">
        <v>1098</v>
      </c>
      <c r="C218" s="83"/>
      <c r="D218" s="83"/>
    </row>
    <row r="219" spans="1:4" ht="25.5">
      <c r="A219" s="87" t="s">
        <v>1099</v>
      </c>
      <c r="B219" s="89" t="s">
        <v>1100</v>
      </c>
      <c r="C219" s="83"/>
      <c r="D219" s="83"/>
    </row>
    <row r="220" spans="1:4" ht="25.5">
      <c r="A220" s="87" t="s">
        <v>1101</v>
      </c>
      <c r="B220" s="89" t="s">
        <v>1102</v>
      </c>
      <c r="C220" s="83"/>
      <c r="D220" s="83"/>
    </row>
    <row r="221" spans="1:4" ht="12.75">
      <c r="A221" s="81" t="s">
        <v>1103</v>
      </c>
      <c r="B221" s="90" t="s">
        <v>1104</v>
      </c>
      <c r="C221" s="83"/>
      <c r="D221" s="83"/>
    </row>
    <row r="222" spans="1:4" ht="12.75">
      <c r="A222" s="81" t="s">
        <v>1105</v>
      </c>
      <c r="B222" s="90" t="s">
        <v>1104</v>
      </c>
      <c r="C222" s="83"/>
      <c r="D222" s="83"/>
    </row>
    <row r="223" spans="1:4" ht="12.75">
      <c r="A223" s="81" t="s">
        <v>1106</v>
      </c>
      <c r="B223" s="90" t="s">
        <v>1107</v>
      </c>
      <c r="C223" s="83"/>
      <c r="D223" s="83"/>
    </row>
    <row r="224" spans="1:4" ht="12.75">
      <c r="A224" s="81" t="s">
        <v>1108</v>
      </c>
      <c r="B224" s="90" t="s">
        <v>1109</v>
      </c>
      <c r="C224" s="83"/>
      <c r="D224" s="83"/>
    </row>
    <row r="225" spans="1:4" ht="12.75">
      <c r="A225" s="81" t="s">
        <v>1110</v>
      </c>
      <c r="B225" s="86" t="s">
        <v>1111</v>
      </c>
      <c r="C225" s="83"/>
      <c r="D225" s="83"/>
    </row>
    <row r="226" spans="1:4" ht="12.75">
      <c r="A226" s="81" t="s">
        <v>1112</v>
      </c>
      <c r="B226" s="86" t="s">
        <v>1113</v>
      </c>
      <c r="C226" s="83"/>
      <c r="D226" s="83"/>
    </row>
    <row r="227" spans="1:4" ht="12.75">
      <c r="A227" s="81" t="s">
        <v>1114</v>
      </c>
      <c r="B227" s="86" t="s">
        <v>1115</v>
      </c>
      <c r="C227" s="83"/>
      <c r="D227" s="83"/>
    </row>
    <row r="228" spans="1:4" ht="12.75">
      <c r="A228" s="81" t="s">
        <v>1116</v>
      </c>
      <c r="B228" s="86" t="s">
        <v>1117</v>
      </c>
      <c r="C228" s="83"/>
      <c r="D228" s="83"/>
    </row>
    <row r="229" spans="1:4" ht="12.75">
      <c r="A229" s="81" t="s">
        <v>1118</v>
      </c>
      <c r="B229" s="86" t="s">
        <v>1119</v>
      </c>
      <c r="C229" s="83"/>
      <c r="D229" s="83"/>
    </row>
    <row r="230" spans="1:4" ht="12.75">
      <c r="A230" s="81" t="s">
        <v>1120</v>
      </c>
      <c r="B230" s="86" t="s">
        <v>1121</v>
      </c>
      <c r="C230" s="83"/>
      <c r="D230" s="83"/>
    </row>
    <row r="231" spans="1:4" ht="25.5">
      <c r="A231" s="81" t="s">
        <v>1122</v>
      </c>
      <c r="B231" s="86" t="s">
        <v>1123</v>
      </c>
      <c r="C231" s="83"/>
      <c r="D231" s="83"/>
    </row>
    <row r="232" spans="1:4" ht="25.5">
      <c r="A232" s="81" t="s">
        <v>1124</v>
      </c>
      <c r="B232" s="86" t="s">
        <v>1125</v>
      </c>
      <c r="C232" s="83"/>
      <c r="D232" s="83"/>
    </row>
    <row r="233" spans="1:4" ht="25.5">
      <c r="A233" s="81" t="s">
        <v>1126</v>
      </c>
      <c r="B233" s="86" t="s">
        <v>1127</v>
      </c>
      <c r="C233" s="83"/>
      <c r="D233" s="83"/>
    </row>
    <row r="234" spans="1:4" ht="25.5">
      <c r="A234" s="81" t="s">
        <v>1128</v>
      </c>
      <c r="B234" s="86" t="s">
        <v>1129</v>
      </c>
      <c r="C234" s="83"/>
      <c r="D234" s="83"/>
    </row>
    <row r="235" spans="1:4" ht="12.75">
      <c r="A235" s="81" t="s">
        <v>1130</v>
      </c>
      <c r="B235" s="86" t="s">
        <v>1131</v>
      </c>
      <c r="C235" s="83"/>
      <c r="D235" s="83"/>
    </row>
    <row r="236" spans="1:4" ht="12.75">
      <c r="A236" s="81" t="s">
        <v>1132</v>
      </c>
      <c r="B236" s="86" t="s">
        <v>1133</v>
      </c>
      <c r="C236" s="83"/>
      <c r="D236" s="83"/>
    </row>
    <row r="237" spans="1:4" ht="25.5">
      <c r="A237" s="81" t="s">
        <v>1134</v>
      </c>
      <c r="B237" s="86" t="s">
        <v>1135</v>
      </c>
      <c r="C237" s="83"/>
      <c r="D237" s="83"/>
    </row>
    <row r="238" spans="1:4" ht="25.5">
      <c r="A238" s="81" t="s">
        <v>1136</v>
      </c>
      <c r="B238" s="86" t="s">
        <v>1137</v>
      </c>
      <c r="C238" s="83"/>
      <c r="D238" s="83"/>
    </row>
    <row r="239" spans="1:4" ht="12.75">
      <c r="A239" s="81" t="s">
        <v>1138</v>
      </c>
      <c r="B239" s="86" t="s">
        <v>1139</v>
      </c>
      <c r="C239" s="83"/>
      <c r="D239" s="83"/>
    </row>
    <row r="240" spans="1:4" ht="12.75">
      <c r="A240" s="81" t="s">
        <v>1140</v>
      </c>
      <c r="B240" s="86" t="s">
        <v>1141</v>
      </c>
      <c r="C240" s="83"/>
      <c r="D240" s="83"/>
    </row>
    <row r="241" spans="1:4" ht="12.75">
      <c r="A241" s="81" t="s">
        <v>1142</v>
      </c>
      <c r="B241" s="86" t="s">
        <v>1143</v>
      </c>
      <c r="C241" s="83"/>
      <c r="D241" s="83"/>
    </row>
    <row r="242" spans="1:4" ht="12.75">
      <c r="A242" s="81" t="s">
        <v>1144</v>
      </c>
      <c r="B242" s="86" t="s">
        <v>1145</v>
      </c>
      <c r="C242" s="83"/>
      <c r="D242" s="83"/>
    </row>
    <row r="243" spans="1:4" ht="12.75">
      <c r="A243" s="81" t="s">
        <v>1146</v>
      </c>
      <c r="B243" s="86" t="s">
        <v>1147</v>
      </c>
      <c r="C243" s="83"/>
      <c r="D243" s="83"/>
    </row>
    <row r="244" spans="1:4" ht="12.75">
      <c r="A244" s="81" t="s">
        <v>1148</v>
      </c>
      <c r="B244" s="86" t="s">
        <v>1149</v>
      </c>
      <c r="C244" s="83"/>
      <c r="D244" s="83"/>
    </row>
    <row r="245" spans="1:4" ht="12.75">
      <c r="A245" s="81" t="s">
        <v>1150</v>
      </c>
      <c r="B245" s="86" t="s">
        <v>1151</v>
      </c>
      <c r="C245" s="83"/>
      <c r="D245" s="83"/>
    </row>
    <row r="246" spans="1:4" ht="12.75">
      <c r="A246" s="81" t="s">
        <v>1152</v>
      </c>
      <c r="B246" s="86" t="s">
        <v>1153</v>
      </c>
      <c r="C246" s="83"/>
      <c r="D246" s="83"/>
    </row>
    <row r="247" spans="1:4" ht="12.75">
      <c r="A247" s="81" t="s">
        <v>1154</v>
      </c>
      <c r="B247" s="86" t="s">
        <v>1155</v>
      </c>
      <c r="C247" s="83"/>
      <c r="D247" s="83"/>
    </row>
    <row r="248" spans="1:4" ht="12.75">
      <c r="A248" s="81" t="s">
        <v>1156</v>
      </c>
      <c r="B248" s="86" t="s">
        <v>1157</v>
      </c>
      <c r="C248" s="83"/>
      <c r="D248" s="83"/>
    </row>
    <row r="249" spans="1:4" ht="12.75">
      <c r="A249" s="81" t="s">
        <v>1158</v>
      </c>
      <c r="B249" s="86" t="s">
        <v>1159</v>
      </c>
      <c r="C249" s="83"/>
      <c r="D249" s="83"/>
    </row>
    <row r="250" spans="1:4" ht="12.75">
      <c r="A250" s="81" t="s">
        <v>1160</v>
      </c>
      <c r="B250" s="86" t="s">
        <v>1161</v>
      </c>
      <c r="C250" s="83"/>
      <c r="D250" s="83"/>
    </row>
    <row r="251" spans="1:4" ht="12.75">
      <c r="A251" s="81" t="s">
        <v>1162</v>
      </c>
      <c r="B251" s="86" t="s">
        <v>1163</v>
      </c>
      <c r="C251" s="83"/>
      <c r="D251" s="83"/>
    </row>
    <row r="252" spans="1:4" ht="12.75">
      <c r="A252" s="81" t="s">
        <v>1164</v>
      </c>
      <c r="B252" s="86" t="s">
        <v>1165</v>
      </c>
      <c r="C252" s="83"/>
      <c r="D252" s="83"/>
    </row>
    <row r="253" spans="1:4" ht="12.75">
      <c r="A253" s="81" t="s">
        <v>1166</v>
      </c>
      <c r="B253" s="86" t="s">
        <v>1167</v>
      </c>
      <c r="C253" s="83"/>
      <c r="D253" s="83"/>
    </row>
    <row r="254" spans="1:4" ht="12.75">
      <c r="A254" s="81" t="s">
        <v>1168</v>
      </c>
      <c r="B254" s="86" t="s">
        <v>1169</v>
      </c>
      <c r="C254" s="83"/>
      <c r="D254" s="83"/>
    </row>
    <row r="255" spans="1:4" ht="12.75">
      <c r="A255" s="81" t="s">
        <v>1170</v>
      </c>
      <c r="B255" s="86" t="s">
        <v>1171</v>
      </c>
      <c r="C255" s="83"/>
      <c r="D255" s="83"/>
    </row>
    <row r="256" spans="1:4" ht="12.75">
      <c r="A256" s="81" t="s">
        <v>1172</v>
      </c>
      <c r="B256" s="86" t="s">
        <v>1173</v>
      </c>
      <c r="C256" s="83"/>
      <c r="D256" s="83"/>
    </row>
    <row r="257" spans="1:4" ht="12.75">
      <c r="A257" s="81" t="s">
        <v>1174</v>
      </c>
      <c r="B257" s="90" t="s">
        <v>1175</v>
      </c>
      <c r="C257" s="83"/>
      <c r="D257" s="83"/>
    </row>
    <row r="258" spans="1:4" ht="12.75">
      <c r="A258" s="81" t="s">
        <v>1176</v>
      </c>
      <c r="B258" s="90" t="s">
        <v>1177</v>
      </c>
      <c r="C258" s="83"/>
      <c r="D258" s="83"/>
    </row>
    <row r="259" spans="1:4" ht="12.75">
      <c r="A259" s="81" t="s">
        <v>1178</v>
      </c>
      <c r="B259" s="90" t="s">
        <v>1179</v>
      </c>
      <c r="C259" s="83"/>
      <c r="D259" s="83"/>
    </row>
    <row r="260" spans="1:4" ht="12.75">
      <c r="A260" s="81" t="s">
        <v>1180</v>
      </c>
      <c r="B260" s="90" t="s">
        <v>1181</v>
      </c>
      <c r="C260" s="83"/>
      <c r="D260" s="83"/>
    </row>
    <row r="261" spans="1:4" ht="12.75">
      <c r="A261" s="81" t="s">
        <v>1182</v>
      </c>
      <c r="B261" s="86" t="s">
        <v>1183</v>
      </c>
      <c r="C261" s="83"/>
      <c r="D261" s="83"/>
    </row>
    <row r="262" spans="1:4" ht="12.75">
      <c r="A262" s="81" t="s">
        <v>1184</v>
      </c>
      <c r="B262" s="86" t="s">
        <v>1185</v>
      </c>
      <c r="C262" s="83"/>
      <c r="D262" s="83"/>
    </row>
    <row r="263" spans="1:4" ht="12.75">
      <c r="A263" s="81" t="s">
        <v>1186</v>
      </c>
      <c r="B263" s="90" t="s">
        <v>1187</v>
      </c>
      <c r="C263" s="83"/>
      <c r="D263" s="83"/>
    </row>
    <row r="264" spans="1:4" ht="12.75">
      <c r="A264" s="81" t="s">
        <v>1188</v>
      </c>
      <c r="B264" s="90" t="s">
        <v>1189</v>
      </c>
      <c r="C264" s="83"/>
      <c r="D264" s="83"/>
    </row>
    <row r="265" spans="1:4" ht="12.75">
      <c r="A265" s="81" t="s">
        <v>1190</v>
      </c>
      <c r="B265" s="90" t="s">
        <v>1191</v>
      </c>
      <c r="C265" s="83"/>
      <c r="D265" s="83"/>
    </row>
    <row r="266" spans="1:4" ht="12.75">
      <c r="A266" s="81" t="s">
        <v>1192</v>
      </c>
      <c r="B266" s="90" t="s">
        <v>1193</v>
      </c>
      <c r="C266" s="83"/>
      <c r="D266" s="83"/>
    </row>
    <row r="267" spans="1:4" ht="18.75">
      <c r="A267" s="80">
        <v>6</v>
      </c>
      <c r="B267" s="88" t="s">
        <v>1194</v>
      </c>
      <c r="C267" s="79"/>
      <c r="D267" s="79"/>
    </row>
    <row r="268" spans="1:4" ht="12.75">
      <c r="A268" s="81" t="s">
        <v>1195</v>
      </c>
      <c r="B268" s="90" t="s">
        <v>1196</v>
      </c>
      <c r="C268" s="83"/>
      <c r="D268" s="83"/>
    </row>
    <row r="269" spans="1:4" ht="12.75">
      <c r="A269" s="81" t="s">
        <v>1197</v>
      </c>
      <c r="B269" s="90" t="s">
        <v>1198</v>
      </c>
      <c r="C269" s="83"/>
      <c r="D269" s="83"/>
    </row>
    <row r="270" spans="1:4" ht="12.75">
      <c r="A270" s="81" t="s">
        <v>1199</v>
      </c>
      <c r="B270" s="86" t="s">
        <v>1200</v>
      </c>
      <c r="C270" s="83"/>
      <c r="D270" s="83"/>
    </row>
    <row r="271" spans="1:4" ht="12.75">
      <c r="A271" s="81" t="s">
        <v>1201</v>
      </c>
      <c r="B271" s="86" t="s">
        <v>1202</v>
      </c>
      <c r="C271" s="83"/>
      <c r="D271" s="83"/>
    </row>
    <row r="272" spans="1:4" ht="12.75">
      <c r="A272" s="81" t="s">
        <v>1203</v>
      </c>
      <c r="B272" s="86" t="s">
        <v>1204</v>
      </c>
      <c r="C272" s="83"/>
      <c r="D272" s="83"/>
    </row>
    <row r="273" spans="1:4" ht="25.5">
      <c r="A273" s="81" t="s">
        <v>1205</v>
      </c>
      <c r="B273" s="86" t="s">
        <v>1206</v>
      </c>
      <c r="C273" s="83"/>
      <c r="D273" s="83"/>
    </row>
    <row r="274" spans="1:4" ht="25.5">
      <c r="A274" s="81" t="s">
        <v>1207</v>
      </c>
      <c r="B274" s="86" t="s">
        <v>1208</v>
      </c>
      <c r="C274" s="83"/>
      <c r="D274" s="83"/>
    </row>
    <row r="275" spans="1:4" ht="12.75">
      <c r="A275" s="81" t="s">
        <v>1209</v>
      </c>
      <c r="B275" s="86" t="s">
        <v>1210</v>
      </c>
      <c r="C275" s="83"/>
      <c r="D275" s="83"/>
    </row>
    <row r="276" spans="1:4" ht="12.75">
      <c r="A276" s="81" t="s">
        <v>1211</v>
      </c>
      <c r="B276" s="90" t="s">
        <v>1212</v>
      </c>
      <c r="C276" s="83"/>
      <c r="D276" s="83"/>
    </row>
    <row r="277" spans="1:4" ht="12.75">
      <c r="A277" s="81" t="s">
        <v>1213</v>
      </c>
      <c r="B277" s="90" t="s">
        <v>1214</v>
      </c>
      <c r="C277" s="83"/>
      <c r="D277" s="83"/>
    </row>
    <row r="278" spans="1:4" ht="12.75">
      <c r="A278" s="81" t="s">
        <v>1215</v>
      </c>
      <c r="B278" s="90" t="s">
        <v>1216</v>
      </c>
      <c r="C278" s="83"/>
      <c r="D278" s="83"/>
    </row>
    <row r="279" spans="1:4" ht="12.75">
      <c r="A279" s="81" t="s">
        <v>1217</v>
      </c>
      <c r="B279" s="90" t="s">
        <v>1218</v>
      </c>
      <c r="C279" s="83"/>
      <c r="D279" s="83"/>
    </row>
    <row r="280" spans="1:4" ht="12.75">
      <c r="A280" s="81" t="s">
        <v>1219</v>
      </c>
      <c r="B280" s="90" t="s">
        <v>1220</v>
      </c>
      <c r="C280" s="83"/>
      <c r="D280" s="83"/>
    </row>
    <row r="281" spans="1:4" ht="12.75">
      <c r="A281" s="81" t="s">
        <v>1221</v>
      </c>
      <c r="B281" s="90" t="s">
        <v>1222</v>
      </c>
      <c r="C281" s="83"/>
      <c r="D281" s="83"/>
    </row>
    <row r="282" spans="1:4" ht="12.75">
      <c r="A282" s="81" t="s">
        <v>1223</v>
      </c>
      <c r="B282" s="90" t="s">
        <v>1224</v>
      </c>
      <c r="C282" s="83"/>
      <c r="D282" s="83"/>
    </row>
    <row r="283" spans="1:4" ht="12.75">
      <c r="A283" s="81" t="s">
        <v>1225</v>
      </c>
      <c r="B283" s="86" t="s">
        <v>1226</v>
      </c>
      <c r="C283" s="83"/>
      <c r="D283" s="83"/>
    </row>
    <row r="284" spans="1:4" ht="12.75">
      <c r="A284" s="87" t="s">
        <v>1227</v>
      </c>
      <c r="B284" s="89" t="s">
        <v>1228</v>
      </c>
      <c r="C284" s="83"/>
      <c r="D284" s="83"/>
    </row>
    <row r="285" spans="1:4" ht="12.75">
      <c r="A285" s="87" t="s">
        <v>1229</v>
      </c>
      <c r="B285" s="89" t="s">
        <v>1230</v>
      </c>
      <c r="C285" s="83"/>
      <c r="D285" s="83"/>
    </row>
    <row r="286" spans="1:4" ht="12.75">
      <c r="A286" s="81" t="s">
        <v>1231</v>
      </c>
      <c r="B286" s="89" t="s">
        <v>1232</v>
      </c>
      <c r="C286" s="83"/>
      <c r="D286" s="83"/>
    </row>
    <row r="287" spans="1:4" ht="12.75">
      <c r="A287" s="81" t="s">
        <v>1233</v>
      </c>
      <c r="B287" s="86" t="s">
        <v>1234</v>
      </c>
      <c r="C287" s="83"/>
      <c r="D287" s="83"/>
    </row>
    <row r="288" spans="1:4" ht="12.75">
      <c r="A288" s="81" t="s">
        <v>1235</v>
      </c>
      <c r="B288" s="86" t="s">
        <v>1236</v>
      </c>
      <c r="C288" s="83"/>
      <c r="D288" s="83"/>
    </row>
    <row r="289" spans="1:4" ht="12.75">
      <c r="A289" s="81" t="s">
        <v>1237</v>
      </c>
      <c r="B289" s="86" t="s">
        <v>1238</v>
      </c>
      <c r="C289" s="83"/>
      <c r="D289" s="83"/>
    </row>
    <row r="290" spans="1:4" ht="12.75">
      <c r="A290" s="81" t="s">
        <v>1239</v>
      </c>
      <c r="B290" s="86" t="s">
        <v>1240</v>
      </c>
      <c r="C290" s="83"/>
      <c r="D290" s="83"/>
    </row>
    <row r="291" spans="1:4" ht="12.75">
      <c r="A291" s="81" t="s">
        <v>1241</v>
      </c>
      <c r="B291" s="86" t="s">
        <v>1242</v>
      </c>
      <c r="C291" s="83"/>
      <c r="D291" s="83"/>
    </row>
    <row r="292" spans="1:4" ht="12.75">
      <c r="A292" s="81" t="s">
        <v>1243</v>
      </c>
      <c r="B292" s="86" t="s">
        <v>1244</v>
      </c>
      <c r="C292" s="83"/>
      <c r="D292" s="83"/>
    </row>
    <row r="293" spans="1:4" ht="12.75">
      <c r="A293" s="81" t="s">
        <v>1245</v>
      </c>
      <c r="B293" s="86" t="s">
        <v>1246</v>
      </c>
      <c r="C293" s="83"/>
      <c r="D293" s="83"/>
    </row>
    <row r="294" spans="1:4" ht="12.75">
      <c r="A294" s="81" t="s">
        <v>1247</v>
      </c>
      <c r="B294" s="86" t="s">
        <v>1248</v>
      </c>
      <c r="C294" s="83"/>
      <c r="D294" s="83"/>
    </row>
    <row r="295" spans="1:4" ht="12.75">
      <c r="A295" s="81" t="s">
        <v>1249</v>
      </c>
      <c r="B295" s="86" t="s">
        <v>1250</v>
      </c>
      <c r="C295" s="83"/>
      <c r="D295" s="83"/>
    </row>
    <row r="296" spans="1:4" ht="12.75">
      <c r="A296" s="81" t="s">
        <v>1251</v>
      </c>
      <c r="B296" s="86" t="s">
        <v>1252</v>
      </c>
      <c r="C296" s="83"/>
      <c r="D296" s="83"/>
    </row>
    <row r="297" spans="1:4" ht="12.75">
      <c r="A297" s="81" t="s">
        <v>1253</v>
      </c>
      <c r="B297" s="86" t="s">
        <v>1254</v>
      </c>
      <c r="C297" s="83"/>
      <c r="D297" s="83"/>
    </row>
    <row r="298" spans="1:4" ht="12.75">
      <c r="A298" s="81" t="s">
        <v>1255</v>
      </c>
      <c r="B298" s="86" t="s">
        <v>1256</v>
      </c>
      <c r="C298" s="83"/>
      <c r="D298" s="83"/>
    </row>
    <row r="299" spans="1:4" ht="12.75">
      <c r="A299" s="81" t="s">
        <v>1257</v>
      </c>
      <c r="B299" s="86" t="s">
        <v>1258</v>
      </c>
      <c r="C299" s="83"/>
      <c r="D299" s="83"/>
    </row>
    <row r="300" spans="1:4" ht="12.75">
      <c r="A300" s="81" t="s">
        <v>1259</v>
      </c>
      <c r="B300" s="86" t="s">
        <v>1260</v>
      </c>
      <c r="C300" s="83"/>
      <c r="D300" s="83"/>
    </row>
    <row r="301" spans="1:4" ht="12.75">
      <c r="A301" s="81" t="s">
        <v>1261</v>
      </c>
      <c r="B301" s="86" t="s">
        <v>1262</v>
      </c>
      <c r="C301" s="83"/>
      <c r="D301" s="83"/>
    </row>
    <row r="302" spans="1:4" ht="12.75">
      <c r="A302" s="81" t="s">
        <v>1263</v>
      </c>
      <c r="B302" s="86" t="s">
        <v>1264</v>
      </c>
      <c r="C302" s="83"/>
      <c r="D302" s="83"/>
    </row>
    <row r="303" spans="1:4" ht="12.75">
      <c r="A303" s="81" t="s">
        <v>1265</v>
      </c>
      <c r="B303" s="86" t="s">
        <v>1266</v>
      </c>
      <c r="C303" s="83"/>
      <c r="D303" s="83"/>
    </row>
    <row r="304" spans="1:4" ht="12.75">
      <c r="A304" s="81" t="s">
        <v>1267</v>
      </c>
      <c r="B304" s="86" t="s">
        <v>1268</v>
      </c>
      <c r="C304" s="83"/>
      <c r="D304" s="83"/>
    </row>
    <row r="305" spans="1:4" ht="12.75">
      <c r="A305" s="81" t="s">
        <v>1269</v>
      </c>
      <c r="B305" s="86" t="s">
        <v>1270</v>
      </c>
      <c r="C305" s="83"/>
      <c r="D305" s="83"/>
    </row>
    <row r="306" spans="1:4" ht="12.75">
      <c r="A306" s="81" t="s">
        <v>1271</v>
      </c>
      <c r="B306" s="86" t="s">
        <v>1272</v>
      </c>
      <c r="C306" s="83"/>
      <c r="D306" s="83"/>
    </row>
    <row r="307" spans="1:4" ht="12.75">
      <c r="A307" s="81" t="s">
        <v>1273</v>
      </c>
      <c r="B307" s="90" t="s">
        <v>1274</v>
      </c>
      <c r="C307" s="83"/>
      <c r="D307" s="83"/>
    </row>
    <row r="308" spans="1:4" ht="12.75">
      <c r="A308" s="81" t="s">
        <v>1275</v>
      </c>
      <c r="B308" s="90" t="s">
        <v>1276</v>
      </c>
      <c r="C308" s="83"/>
      <c r="D308" s="83"/>
    </row>
    <row r="309" spans="1:4" ht="12.75">
      <c r="A309" s="81" t="s">
        <v>1277</v>
      </c>
      <c r="B309" s="90" t="s">
        <v>1278</v>
      </c>
      <c r="C309" s="83"/>
      <c r="D309" s="83"/>
    </row>
    <row r="310" spans="1:4" ht="25.5">
      <c r="A310" s="81" t="s">
        <v>1279</v>
      </c>
      <c r="B310" s="90" t="s">
        <v>1280</v>
      </c>
      <c r="C310" s="83"/>
      <c r="D310" s="83"/>
    </row>
    <row r="311" spans="1:4" ht="25.5">
      <c r="A311" s="81" t="s">
        <v>1281</v>
      </c>
      <c r="B311" s="90" t="s">
        <v>1282</v>
      </c>
      <c r="C311" s="83"/>
      <c r="D311" s="83"/>
    </row>
    <row r="312" spans="1:4" ht="12.75">
      <c r="A312" s="81" t="s">
        <v>1283</v>
      </c>
      <c r="B312" s="90" t="s">
        <v>1284</v>
      </c>
      <c r="C312" s="83"/>
      <c r="D312" s="83"/>
    </row>
    <row r="313" spans="1:4" ht="12.75">
      <c r="A313" s="81" t="s">
        <v>1285</v>
      </c>
      <c r="B313" s="90" t="s">
        <v>1286</v>
      </c>
      <c r="C313" s="83"/>
      <c r="D313" s="83"/>
    </row>
    <row r="314" spans="1:4" ht="18.75">
      <c r="A314" s="80">
        <v>7</v>
      </c>
      <c r="B314" s="88" t="s">
        <v>1287</v>
      </c>
      <c r="C314" s="79"/>
      <c r="D314" s="79"/>
    </row>
    <row r="315" spans="1:4" ht="12.75">
      <c r="A315" s="81" t="s">
        <v>1288</v>
      </c>
      <c r="B315" s="90" t="s">
        <v>1289</v>
      </c>
      <c r="C315" s="83"/>
      <c r="D315" s="83"/>
    </row>
    <row r="316" spans="1:4" ht="12.75">
      <c r="A316" s="81" t="s">
        <v>1290</v>
      </c>
      <c r="B316" s="90" t="s">
        <v>1291</v>
      </c>
      <c r="C316" s="83"/>
      <c r="D316" s="83"/>
    </row>
    <row r="317" spans="1:4" ht="12.75">
      <c r="A317" s="81" t="s">
        <v>1292</v>
      </c>
      <c r="B317" s="90" t="s">
        <v>1293</v>
      </c>
      <c r="C317" s="83"/>
      <c r="D317" s="83"/>
    </row>
    <row r="318" spans="1:4" ht="12.75">
      <c r="A318" s="81" t="s">
        <v>1294</v>
      </c>
      <c r="B318" s="90" t="s">
        <v>1295</v>
      </c>
      <c r="C318" s="83"/>
      <c r="D318" s="83"/>
    </row>
    <row r="319" spans="1:4" ht="12.75">
      <c r="A319" s="81" t="s">
        <v>1296</v>
      </c>
      <c r="B319" s="90" t="s">
        <v>1297</v>
      </c>
      <c r="C319" s="83"/>
      <c r="D319" s="83"/>
    </row>
    <row r="320" spans="1:4" ht="12.75">
      <c r="A320" s="81" t="s">
        <v>1298</v>
      </c>
      <c r="B320" s="90" t="s">
        <v>1299</v>
      </c>
      <c r="C320" s="83"/>
      <c r="D320" s="83"/>
    </row>
    <row r="321" spans="1:4" ht="12.75">
      <c r="A321" s="81" t="s">
        <v>1300</v>
      </c>
      <c r="B321" s="90" t="s">
        <v>1301</v>
      </c>
      <c r="C321" s="83"/>
      <c r="D321" s="83"/>
    </row>
    <row r="322" spans="1:4" ht="12.75">
      <c r="A322" s="81" t="s">
        <v>1302</v>
      </c>
      <c r="B322" s="89" t="s">
        <v>1303</v>
      </c>
      <c r="C322" s="83"/>
      <c r="D322" s="83"/>
    </row>
    <row r="323" spans="1:4" ht="12.75">
      <c r="A323" s="81" t="s">
        <v>1304</v>
      </c>
      <c r="B323" s="89" t="s">
        <v>1305</v>
      </c>
      <c r="C323" s="83"/>
      <c r="D323" s="83"/>
    </row>
    <row r="324" spans="1:4" ht="25.5">
      <c r="A324" s="81" t="s">
        <v>1306</v>
      </c>
      <c r="B324" s="90" t="s">
        <v>1307</v>
      </c>
      <c r="C324" s="83"/>
      <c r="D324" s="83"/>
    </row>
    <row r="325" spans="1:4" ht="25.5">
      <c r="A325" s="81" t="s">
        <v>1308</v>
      </c>
      <c r="B325" s="90" t="s">
        <v>1309</v>
      </c>
      <c r="C325" s="83"/>
      <c r="D325" s="83"/>
    </row>
    <row r="326" spans="1:4" ht="25.5">
      <c r="A326" s="81" t="s">
        <v>1310</v>
      </c>
      <c r="B326" s="90" t="s">
        <v>1311</v>
      </c>
      <c r="C326" s="83"/>
      <c r="D326" s="83"/>
    </row>
    <row r="327" spans="1:4" ht="25.5">
      <c r="A327" s="81" t="s">
        <v>1312</v>
      </c>
      <c r="B327" s="90" t="s">
        <v>1313</v>
      </c>
      <c r="C327" s="83"/>
      <c r="D327" s="83"/>
    </row>
    <row r="328" spans="1:4" ht="12.75">
      <c r="A328" s="81" t="s">
        <v>1314</v>
      </c>
      <c r="B328" s="89" t="s">
        <v>1315</v>
      </c>
      <c r="C328" s="83"/>
      <c r="D328" s="83"/>
    </row>
    <row r="329" spans="1:4" ht="12.75">
      <c r="A329" s="81" t="s">
        <v>1316</v>
      </c>
      <c r="B329" s="89" t="s">
        <v>1317</v>
      </c>
      <c r="C329" s="83"/>
      <c r="D329" s="83"/>
    </row>
    <row r="330" spans="1:4" ht="12.75">
      <c r="A330" s="81" t="s">
        <v>1318</v>
      </c>
      <c r="B330" s="90" t="s">
        <v>1319</v>
      </c>
      <c r="C330" s="83"/>
      <c r="D330" s="83"/>
    </row>
    <row r="331" spans="1:4" ht="12.75">
      <c r="A331" s="81" t="s">
        <v>1320</v>
      </c>
      <c r="B331" s="90" t="s">
        <v>1321</v>
      </c>
      <c r="C331" s="83"/>
      <c r="D331" s="83"/>
    </row>
    <row r="332" spans="1:4" ht="12.75">
      <c r="A332" s="81" t="s">
        <v>1322</v>
      </c>
      <c r="B332" s="86" t="s">
        <v>1323</v>
      </c>
      <c r="C332" s="83"/>
      <c r="D332" s="83"/>
    </row>
    <row r="333" spans="1:4" ht="12.75">
      <c r="A333" s="81" t="s">
        <v>1324</v>
      </c>
      <c r="B333" s="86" t="s">
        <v>1325</v>
      </c>
      <c r="C333" s="83"/>
      <c r="D333" s="83"/>
    </row>
    <row r="334" spans="1:4" ht="12.75">
      <c r="A334" s="81" t="s">
        <v>1326</v>
      </c>
      <c r="B334" s="86" t="s">
        <v>1327</v>
      </c>
      <c r="C334" s="83"/>
      <c r="D334" s="83"/>
    </row>
    <row r="335" spans="1:4" ht="25.5">
      <c r="A335" s="81" t="s">
        <v>1328</v>
      </c>
      <c r="B335" s="86" t="s">
        <v>1329</v>
      </c>
      <c r="C335" s="83"/>
      <c r="D335" s="83"/>
    </row>
    <row r="336" spans="1:4" ht="25.5">
      <c r="A336" s="81" t="s">
        <v>1330</v>
      </c>
      <c r="B336" s="86" t="s">
        <v>1331</v>
      </c>
      <c r="C336" s="83"/>
      <c r="D336" s="83"/>
    </row>
    <row r="337" spans="1:4" ht="12.75">
      <c r="A337" s="81" t="s">
        <v>1332</v>
      </c>
      <c r="B337" s="86" t="s">
        <v>1333</v>
      </c>
      <c r="C337" s="83"/>
      <c r="D337" s="83"/>
    </row>
    <row r="338" spans="1:4" ht="12.75">
      <c r="A338" s="81" t="s">
        <v>1334</v>
      </c>
      <c r="B338" s="86" t="s">
        <v>1335</v>
      </c>
      <c r="C338" s="83"/>
      <c r="D338" s="83"/>
    </row>
    <row r="339" spans="1:4" ht="25.5">
      <c r="A339" s="81" t="s">
        <v>1336</v>
      </c>
      <c r="B339" s="86" t="s">
        <v>1337</v>
      </c>
      <c r="C339" s="83"/>
      <c r="D339" s="83"/>
    </row>
    <row r="340" spans="1:4" ht="25.5">
      <c r="A340" s="81" t="s">
        <v>1338</v>
      </c>
      <c r="B340" s="86" t="s">
        <v>1339</v>
      </c>
      <c r="C340" s="83"/>
      <c r="D340" s="83"/>
    </row>
    <row r="341" spans="1:4" ht="12.75">
      <c r="A341" s="81" t="s">
        <v>1340</v>
      </c>
      <c r="B341" s="86" t="s">
        <v>1341</v>
      </c>
      <c r="C341" s="83"/>
      <c r="D341" s="83"/>
    </row>
    <row r="342" spans="1:4" ht="12.75">
      <c r="A342" s="81" t="s">
        <v>1342</v>
      </c>
      <c r="B342" s="86" t="s">
        <v>1343</v>
      </c>
      <c r="C342" s="83"/>
      <c r="D342" s="83"/>
    </row>
    <row r="343" spans="1:4" ht="37.5">
      <c r="A343" s="80">
        <v>8</v>
      </c>
      <c r="B343" s="88" t="s">
        <v>1344</v>
      </c>
      <c r="C343" s="79"/>
      <c r="D343" s="79"/>
    </row>
    <row r="344" spans="1:4" ht="25.5">
      <c r="A344" s="91" t="s">
        <v>1345</v>
      </c>
      <c r="B344" s="89" t="s">
        <v>1346</v>
      </c>
      <c r="C344" s="83"/>
      <c r="D344" s="83"/>
    </row>
    <row r="345" spans="1:4" ht="25.5">
      <c r="A345" s="91" t="s">
        <v>1347</v>
      </c>
      <c r="B345" s="89" t="s">
        <v>1348</v>
      </c>
      <c r="C345" s="83"/>
      <c r="D345" s="83"/>
    </row>
    <row r="346" spans="1:4" ht="12.75">
      <c r="A346" s="81" t="s">
        <v>1349</v>
      </c>
      <c r="B346" s="86" t="s">
        <v>1350</v>
      </c>
      <c r="C346" s="83"/>
      <c r="D346" s="83"/>
    </row>
    <row r="347" spans="1:4" ht="12.75">
      <c r="A347" s="81" t="s">
        <v>1351</v>
      </c>
      <c r="B347" s="86" t="s">
        <v>1352</v>
      </c>
      <c r="C347" s="83"/>
      <c r="D347" s="83"/>
    </row>
    <row r="348" spans="1:4" ht="12.75">
      <c r="A348" s="87" t="s">
        <v>1353</v>
      </c>
      <c r="B348" s="89" t="s">
        <v>1354</v>
      </c>
      <c r="C348" s="83"/>
      <c r="D348" s="83"/>
    </row>
    <row r="349" spans="1:4" ht="12.75">
      <c r="A349" s="87" t="s">
        <v>1355</v>
      </c>
      <c r="B349" s="89" t="s">
        <v>1356</v>
      </c>
      <c r="C349" s="83"/>
      <c r="D349" s="83"/>
    </row>
    <row r="350" spans="1:4" ht="12.75">
      <c r="A350" s="87" t="s">
        <v>1357</v>
      </c>
      <c r="B350" s="89" t="s">
        <v>1358</v>
      </c>
      <c r="C350" s="83"/>
      <c r="D350" s="83"/>
    </row>
    <row r="351" spans="1:4" ht="12.75">
      <c r="A351" s="87" t="s">
        <v>1359</v>
      </c>
      <c r="B351" s="89" t="s">
        <v>1360</v>
      </c>
      <c r="C351" s="83"/>
      <c r="D351" s="83"/>
    </row>
    <row r="352" spans="1:4" ht="12.75">
      <c r="A352" s="87" t="s">
        <v>1361</v>
      </c>
      <c r="B352" s="89" t="s">
        <v>1362</v>
      </c>
      <c r="C352" s="83"/>
      <c r="D352" s="83"/>
    </row>
    <row r="353" spans="1:4" ht="12.75">
      <c r="A353" s="81" t="s">
        <v>1363</v>
      </c>
      <c r="B353" s="90" t="s">
        <v>1364</v>
      </c>
      <c r="C353" s="83"/>
      <c r="D353" s="83"/>
    </row>
    <row r="354" spans="1:4" ht="12.75">
      <c r="A354" s="81" t="s">
        <v>1365</v>
      </c>
      <c r="B354" s="90" t="s">
        <v>1366</v>
      </c>
      <c r="C354" s="83"/>
      <c r="D354" s="83"/>
    </row>
    <row r="355" spans="1:4" ht="12.75">
      <c r="A355" s="81" t="s">
        <v>1367</v>
      </c>
      <c r="B355" s="86" t="s">
        <v>1368</v>
      </c>
      <c r="C355" s="83"/>
      <c r="D355" s="83"/>
    </row>
    <row r="356" spans="1:4" ht="12.75">
      <c r="A356" s="81" t="s">
        <v>1369</v>
      </c>
      <c r="B356" s="86" t="s">
        <v>1370</v>
      </c>
      <c r="C356" s="83"/>
      <c r="D356" s="83"/>
    </row>
    <row r="357" spans="1:4" ht="12.75">
      <c r="A357" s="81" t="s">
        <v>1371</v>
      </c>
      <c r="B357" s="86" t="s">
        <v>1372</v>
      </c>
      <c r="C357" s="83"/>
      <c r="D357" s="83"/>
    </row>
    <row r="358" spans="1:4" ht="12.75">
      <c r="A358" s="81" t="s">
        <v>1373</v>
      </c>
      <c r="B358" s="86" t="s">
        <v>1374</v>
      </c>
      <c r="C358" s="83"/>
      <c r="D358" s="83"/>
    </row>
    <row r="359" spans="1:4" ht="12.75">
      <c r="A359" s="81" t="s">
        <v>1375</v>
      </c>
      <c r="B359" s="86" t="s">
        <v>1376</v>
      </c>
      <c r="C359" s="83"/>
      <c r="D359" s="83"/>
    </row>
    <row r="360" spans="1:4" ht="12.75">
      <c r="A360" s="81" t="s">
        <v>1377</v>
      </c>
      <c r="B360" s="86" t="s">
        <v>1376</v>
      </c>
      <c r="C360" s="83"/>
      <c r="D360" s="83"/>
    </row>
    <row r="361" spans="1:4" ht="12.75">
      <c r="A361" s="81" t="s">
        <v>1378</v>
      </c>
      <c r="B361" s="90" t="s">
        <v>1379</v>
      </c>
      <c r="C361" s="83"/>
      <c r="D361" s="83"/>
    </row>
    <row r="362" spans="1:4" ht="12.75">
      <c r="A362" s="81" t="s">
        <v>1380</v>
      </c>
      <c r="B362" s="90" t="s">
        <v>1381</v>
      </c>
      <c r="C362" s="83"/>
      <c r="D362" s="83"/>
    </row>
    <row r="363" spans="1:4" ht="12.75">
      <c r="A363" s="81" t="s">
        <v>1382</v>
      </c>
      <c r="B363" s="86" t="s">
        <v>1383</v>
      </c>
      <c r="C363" s="83"/>
      <c r="D363" s="83"/>
    </row>
    <row r="364" spans="1:4" ht="25.5">
      <c r="A364" s="81" t="s">
        <v>1384</v>
      </c>
      <c r="B364" s="86" t="s">
        <v>1385</v>
      </c>
      <c r="C364" s="83"/>
      <c r="D364" s="83"/>
    </row>
    <row r="365" spans="1:4" ht="25.5">
      <c r="A365" s="81" t="s">
        <v>1386</v>
      </c>
      <c r="B365" s="86" t="s">
        <v>1387</v>
      </c>
      <c r="C365" s="83"/>
      <c r="D365" s="83"/>
    </row>
    <row r="366" spans="1:4" ht="25.5">
      <c r="A366" s="81" t="s">
        <v>1388</v>
      </c>
      <c r="B366" s="86" t="s">
        <v>1389</v>
      </c>
      <c r="C366" s="83"/>
      <c r="D366" s="83"/>
    </row>
    <row r="367" spans="1:4" ht="12.75">
      <c r="A367" s="81" t="s">
        <v>1390</v>
      </c>
      <c r="B367" s="86" t="s">
        <v>1391</v>
      </c>
      <c r="C367" s="83"/>
      <c r="D367" s="83"/>
    </row>
    <row r="368" spans="1:4" ht="12.75">
      <c r="A368" s="81" t="s">
        <v>1392</v>
      </c>
      <c r="B368" s="86" t="s">
        <v>1393</v>
      </c>
      <c r="C368" s="83"/>
      <c r="D368" s="83"/>
    </row>
    <row r="369" spans="1:4" ht="12.75">
      <c r="A369" s="81" t="s">
        <v>1394</v>
      </c>
      <c r="B369" s="86" t="s">
        <v>1395</v>
      </c>
      <c r="C369" s="83"/>
      <c r="D369" s="83"/>
    </row>
    <row r="370" spans="1:4" ht="12.75">
      <c r="A370" s="81" t="s">
        <v>1396</v>
      </c>
      <c r="B370" s="86" t="s">
        <v>1397</v>
      </c>
      <c r="C370" s="83"/>
      <c r="D370" s="83"/>
    </row>
    <row r="371" spans="1:4" ht="12.75">
      <c r="A371" s="81" t="s">
        <v>1398</v>
      </c>
      <c r="B371" s="89" t="s">
        <v>1399</v>
      </c>
      <c r="C371" s="83"/>
      <c r="D371" s="83"/>
    </row>
    <row r="372" spans="1:4" ht="12.75">
      <c r="A372" s="81" t="s">
        <v>1400</v>
      </c>
      <c r="B372" s="89" t="s">
        <v>1401</v>
      </c>
      <c r="C372" s="83"/>
      <c r="D372" s="83"/>
    </row>
    <row r="373" spans="1:4" ht="12.75">
      <c r="A373" s="81" t="s">
        <v>1402</v>
      </c>
      <c r="B373" s="86" t="s">
        <v>1403</v>
      </c>
      <c r="C373" s="83"/>
      <c r="D373" s="83"/>
    </row>
    <row r="374" spans="1:4" ht="12.75">
      <c r="A374" s="81" t="s">
        <v>1404</v>
      </c>
      <c r="B374" s="89" t="s">
        <v>1405</v>
      </c>
      <c r="C374" s="83"/>
      <c r="D374" s="83"/>
    </row>
    <row r="375" spans="1:4" ht="12.75">
      <c r="A375" s="81" t="s">
        <v>1406</v>
      </c>
      <c r="B375" s="89" t="s">
        <v>1407</v>
      </c>
      <c r="C375" s="83"/>
      <c r="D375" s="83"/>
    </row>
    <row r="376" spans="1:4" ht="12.75">
      <c r="A376" s="81" t="s">
        <v>1408</v>
      </c>
      <c r="B376" s="86" t="s">
        <v>1409</v>
      </c>
      <c r="C376" s="83"/>
      <c r="D376" s="83"/>
    </row>
    <row r="377" spans="1:4" ht="12.75">
      <c r="A377" s="81" t="s">
        <v>1410</v>
      </c>
      <c r="B377" s="86" t="s">
        <v>1411</v>
      </c>
      <c r="C377" s="83"/>
      <c r="D377" s="83"/>
    </row>
    <row r="378" spans="1:4" ht="12.75">
      <c r="A378" s="81" t="s">
        <v>1412</v>
      </c>
      <c r="B378" s="86" t="s">
        <v>1413</v>
      </c>
      <c r="C378" s="83"/>
      <c r="D378" s="83"/>
    </row>
    <row r="379" spans="1:4" ht="12.75">
      <c r="A379" s="81" t="s">
        <v>1414</v>
      </c>
      <c r="B379" s="89" t="s">
        <v>1415</v>
      </c>
      <c r="C379" s="83"/>
      <c r="D379" s="83"/>
    </row>
    <row r="380" spans="1:4" ht="12.75">
      <c r="A380" s="81" t="s">
        <v>1416</v>
      </c>
      <c r="B380" s="89" t="s">
        <v>1417</v>
      </c>
      <c r="C380" s="83"/>
      <c r="D380" s="83"/>
    </row>
    <row r="381" spans="1:4" ht="12.75">
      <c r="A381" s="81" t="s">
        <v>1418</v>
      </c>
      <c r="B381" s="89" t="s">
        <v>1419</v>
      </c>
      <c r="C381" s="83"/>
      <c r="D381" s="83"/>
    </row>
    <row r="382" spans="1:4" ht="12.75">
      <c r="A382" s="81" t="s">
        <v>1420</v>
      </c>
      <c r="B382" s="86" t="s">
        <v>1421</v>
      </c>
      <c r="C382" s="83"/>
      <c r="D382" s="83"/>
    </row>
    <row r="383" spans="1:4" ht="12.75">
      <c r="A383" s="81" t="s">
        <v>1422</v>
      </c>
      <c r="B383" s="86" t="s">
        <v>1423</v>
      </c>
      <c r="C383" s="83"/>
      <c r="D383" s="83"/>
    </row>
    <row r="384" spans="1:4" ht="12.75">
      <c r="A384" s="81" t="s">
        <v>1424</v>
      </c>
      <c r="B384" s="86" t="s">
        <v>1425</v>
      </c>
      <c r="C384" s="83"/>
      <c r="D384" s="83"/>
    </row>
    <row r="385" spans="1:4" ht="12.75">
      <c r="A385" s="81" t="s">
        <v>1426</v>
      </c>
      <c r="B385" s="86" t="s">
        <v>1427</v>
      </c>
      <c r="C385" s="83"/>
      <c r="D385" s="83"/>
    </row>
    <row r="386" spans="1:4" ht="12.75">
      <c r="A386" s="81" t="s">
        <v>1428</v>
      </c>
      <c r="B386" s="86" t="s">
        <v>1429</v>
      </c>
      <c r="C386" s="83"/>
      <c r="D386" s="83"/>
    </row>
    <row r="387" spans="1:4" ht="12.75">
      <c r="A387" s="81" t="s">
        <v>1430</v>
      </c>
      <c r="B387" s="86" t="s">
        <v>1431</v>
      </c>
      <c r="C387" s="83"/>
      <c r="D387" s="83"/>
    </row>
    <row r="388" spans="1:4" ht="12.75">
      <c r="A388" s="81" t="s">
        <v>1432</v>
      </c>
      <c r="B388" s="86" t="s">
        <v>1433</v>
      </c>
      <c r="C388" s="83"/>
      <c r="D388" s="83"/>
    </row>
    <row r="389" spans="1:4" ht="12.75">
      <c r="A389" s="81" t="s">
        <v>1434</v>
      </c>
      <c r="B389" s="86" t="s">
        <v>1435</v>
      </c>
      <c r="C389" s="83"/>
      <c r="D389" s="83"/>
    </row>
    <row r="390" spans="1:4" ht="12.75">
      <c r="A390" s="81" t="s">
        <v>1436</v>
      </c>
      <c r="B390" s="86" t="s">
        <v>1437</v>
      </c>
      <c r="C390" s="83"/>
      <c r="D390" s="83"/>
    </row>
    <row r="391" spans="1:4" ht="12.75">
      <c r="A391" s="81" t="s">
        <v>1438</v>
      </c>
      <c r="B391" s="86" t="s">
        <v>1439</v>
      </c>
      <c r="C391" s="83"/>
      <c r="D391" s="83"/>
    </row>
    <row r="392" spans="1:4" ht="12.75">
      <c r="A392" s="81" t="s">
        <v>1440</v>
      </c>
      <c r="B392" s="86" t="s">
        <v>1441</v>
      </c>
      <c r="C392" s="83"/>
      <c r="D392" s="83"/>
    </row>
    <row r="393" spans="1:4" ht="12.75">
      <c r="A393" s="81" t="s">
        <v>1442</v>
      </c>
      <c r="B393" s="86" t="s">
        <v>1443</v>
      </c>
      <c r="C393" s="83"/>
      <c r="D393" s="83"/>
    </row>
    <row r="394" spans="1:4" ht="12.75">
      <c r="A394" s="81" t="s">
        <v>1444</v>
      </c>
      <c r="B394" s="89" t="s">
        <v>1445</v>
      </c>
      <c r="C394" s="83"/>
      <c r="D394" s="83"/>
    </row>
    <row r="395" spans="1:4" ht="12.75">
      <c r="A395" s="81" t="s">
        <v>1446</v>
      </c>
      <c r="B395" s="89" t="s">
        <v>1447</v>
      </c>
      <c r="C395" s="83"/>
      <c r="D395" s="83"/>
    </row>
    <row r="396" spans="1:4" ht="12.75">
      <c r="A396" s="81" t="s">
        <v>1448</v>
      </c>
      <c r="B396" s="89" t="s">
        <v>1449</v>
      </c>
      <c r="C396" s="83"/>
      <c r="D396" s="83"/>
    </row>
    <row r="397" spans="1:4" ht="12.75">
      <c r="A397" s="81" t="s">
        <v>1450</v>
      </c>
      <c r="B397" s="89" t="s">
        <v>1451</v>
      </c>
      <c r="C397" s="83"/>
      <c r="D397" s="83"/>
    </row>
    <row r="398" spans="1:4" ht="12.75">
      <c r="A398" s="81" t="s">
        <v>1452</v>
      </c>
      <c r="B398" s="86" t="s">
        <v>1453</v>
      </c>
      <c r="C398" s="83"/>
      <c r="D398" s="83"/>
    </row>
    <row r="399" spans="1:4" ht="12.75">
      <c r="A399" s="81" t="s">
        <v>1454</v>
      </c>
      <c r="B399" s="86" t="s">
        <v>1455</v>
      </c>
      <c r="C399" s="83"/>
      <c r="D399" s="83"/>
    </row>
    <row r="400" spans="1:4" ht="12.75">
      <c r="A400" s="81" t="s">
        <v>1456</v>
      </c>
      <c r="B400" s="86" t="s">
        <v>1457</v>
      </c>
      <c r="C400" s="83"/>
      <c r="D400" s="83"/>
    </row>
    <row r="401" spans="1:4" ht="12.75">
      <c r="A401" s="81" t="s">
        <v>1458</v>
      </c>
      <c r="B401" s="86" t="s">
        <v>1459</v>
      </c>
      <c r="C401" s="83"/>
      <c r="D401" s="83"/>
    </row>
    <row r="402" spans="1:4" ht="12.75">
      <c r="A402" s="81" t="s">
        <v>1460</v>
      </c>
      <c r="B402" s="86" t="s">
        <v>1461</v>
      </c>
      <c r="C402" s="83"/>
      <c r="D402" s="83"/>
    </row>
    <row r="403" spans="1:4" ht="12.75">
      <c r="A403" s="81" t="s">
        <v>1462</v>
      </c>
      <c r="B403" s="86" t="s">
        <v>1463</v>
      </c>
      <c r="C403" s="83"/>
      <c r="D403" s="83"/>
    </row>
    <row r="404" spans="1:4" ht="12.75">
      <c r="A404" s="81" t="s">
        <v>1464</v>
      </c>
      <c r="B404" s="86" t="s">
        <v>1465</v>
      </c>
      <c r="C404" s="83"/>
      <c r="D404" s="83"/>
    </row>
    <row r="405" spans="1:4" ht="12.75">
      <c r="A405" s="81" t="s">
        <v>1466</v>
      </c>
      <c r="B405" s="86" t="s">
        <v>1467</v>
      </c>
      <c r="C405" s="83"/>
      <c r="D405" s="83"/>
    </row>
    <row r="406" spans="1:4" ht="12.75">
      <c r="A406" s="81" t="s">
        <v>1468</v>
      </c>
      <c r="B406" s="86" t="s">
        <v>1469</v>
      </c>
      <c r="C406" s="83"/>
      <c r="D406" s="83"/>
    </row>
    <row r="407" spans="1:4" ht="12.75">
      <c r="A407" s="81" t="s">
        <v>1470</v>
      </c>
      <c r="B407" s="86" t="s">
        <v>1471</v>
      </c>
      <c r="C407" s="83"/>
      <c r="D407" s="83"/>
    </row>
    <row r="408" spans="1:4" ht="12.75">
      <c r="A408" s="81" t="s">
        <v>1472</v>
      </c>
      <c r="B408" s="86" t="s">
        <v>1473</v>
      </c>
      <c r="C408" s="83"/>
      <c r="D408" s="83"/>
    </row>
    <row r="409" spans="1:4" ht="12.75">
      <c r="A409" s="81" t="s">
        <v>1474</v>
      </c>
      <c r="B409" s="86" t="s">
        <v>1475</v>
      </c>
      <c r="C409" s="83"/>
      <c r="D409" s="83"/>
    </row>
    <row r="410" spans="1:4" ht="12.75">
      <c r="A410" s="81" t="s">
        <v>1476</v>
      </c>
      <c r="B410" s="86" t="s">
        <v>1477</v>
      </c>
      <c r="C410" s="83"/>
      <c r="D410" s="83"/>
    </row>
    <row r="411" spans="1:4" ht="12.75">
      <c r="A411" s="81" t="s">
        <v>1478</v>
      </c>
      <c r="B411" s="82" t="s">
        <v>1479</v>
      </c>
      <c r="C411" s="83"/>
      <c r="D411" s="83"/>
    </row>
    <row r="412" spans="1:4" ht="12.75">
      <c r="A412" s="81" t="s">
        <v>1480</v>
      </c>
      <c r="B412" s="82" t="s">
        <v>1481</v>
      </c>
      <c r="C412" s="83"/>
      <c r="D412" s="83"/>
    </row>
    <row r="413" spans="1:4" ht="12.75">
      <c r="A413" s="81" t="s">
        <v>1482</v>
      </c>
      <c r="B413" s="82" t="s">
        <v>1483</v>
      </c>
      <c r="C413" s="83"/>
      <c r="D413" s="83"/>
    </row>
    <row r="414" spans="1:4" ht="12.75">
      <c r="A414" s="81" t="s">
        <v>1484</v>
      </c>
      <c r="B414" s="82" t="s">
        <v>1485</v>
      </c>
      <c r="C414" s="83"/>
      <c r="D414" s="83"/>
    </row>
    <row r="415" spans="1:4" ht="12.75">
      <c r="A415" s="81" t="s">
        <v>1486</v>
      </c>
      <c r="B415" s="82" t="s">
        <v>1487</v>
      </c>
      <c r="C415" s="83"/>
      <c r="D415" s="83"/>
    </row>
    <row r="416" spans="1:4" ht="12.75">
      <c r="A416" s="81" t="s">
        <v>1488</v>
      </c>
      <c r="B416" s="82" t="s">
        <v>1489</v>
      </c>
      <c r="C416" s="83"/>
      <c r="D416" s="83"/>
    </row>
    <row r="417" spans="1:4" ht="12.75">
      <c r="A417" s="81" t="s">
        <v>1490</v>
      </c>
      <c r="B417" s="92" t="s">
        <v>1491</v>
      </c>
      <c r="C417" s="83"/>
      <c r="D417" s="83"/>
    </row>
    <row r="418" spans="1:4" ht="12.75">
      <c r="A418" s="81" t="s">
        <v>1492</v>
      </c>
      <c r="B418" s="82" t="s">
        <v>1493</v>
      </c>
      <c r="C418" s="83"/>
      <c r="D418" s="83"/>
    </row>
    <row r="419" spans="1:4" ht="12.75">
      <c r="A419" s="81" t="s">
        <v>1494</v>
      </c>
      <c r="B419" s="82" t="s">
        <v>1495</v>
      </c>
      <c r="C419" s="83"/>
      <c r="D419" s="83"/>
    </row>
    <row r="420" spans="1:4" ht="12.75">
      <c r="A420" s="81" t="s">
        <v>1496</v>
      </c>
      <c r="B420" s="82" t="s">
        <v>1497</v>
      </c>
      <c r="C420" s="83"/>
      <c r="D420" s="83"/>
    </row>
    <row r="421" spans="1:4" ht="12.75">
      <c r="A421" s="81" t="s">
        <v>1498</v>
      </c>
      <c r="B421" s="82" t="s">
        <v>1499</v>
      </c>
      <c r="C421" s="83"/>
      <c r="D421" s="83"/>
    </row>
    <row r="422" spans="1:4" ht="12.75">
      <c r="A422" s="81" t="s">
        <v>1500</v>
      </c>
      <c r="B422" s="82" t="s">
        <v>1501</v>
      </c>
      <c r="C422" s="83"/>
      <c r="D422" s="83"/>
    </row>
    <row r="423" spans="1:4" ht="12.75">
      <c r="A423" s="81" t="s">
        <v>1502</v>
      </c>
      <c r="B423" s="82" t="s">
        <v>1503</v>
      </c>
      <c r="C423" s="83"/>
      <c r="D423" s="83"/>
    </row>
    <row r="424" spans="1:4" ht="12.75">
      <c r="A424" s="81" t="s">
        <v>1504</v>
      </c>
      <c r="B424" s="82" t="s">
        <v>1505</v>
      </c>
      <c r="C424" s="83"/>
      <c r="D424" s="83"/>
    </row>
    <row r="425" spans="1:4" ht="12.75">
      <c r="A425" s="81" t="s">
        <v>1506</v>
      </c>
      <c r="B425" s="82" t="s">
        <v>1507</v>
      </c>
      <c r="C425" s="83"/>
      <c r="D425" s="83"/>
    </row>
    <row r="426" spans="1:4" ht="12.75">
      <c r="A426" s="81" t="s">
        <v>1508</v>
      </c>
      <c r="B426" s="82" t="s">
        <v>1509</v>
      </c>
      <c r="C426" s="83"/>
      <c r="D426" s="83"/>
    </row>
    <row r="427" spans="1:4" ht="12.75">
      <c r="A427" s="81" t="s">
        <v>1510</v>
      </c>
      <c r="B427" s="82" t="s">
        <v>1511</v>
      </c>
      <c r="C427" s="83"/>
      <c r="D427" s="83"/>
    </row>
    <row r="428" spans="1:4" ht="18.75">
      <c r="A428" s="80">
        <v>9</v>
      </c>
      <c r="B428" s="88" t="s">
        <v>1512</v>
      </c>
      <c r="C428" s="79"/>
      <c r="D428" s="79"/>
    </row>
    <row r="429" spans="1:4" ht="12.75">
      <c r="A429" s="81" t="s">
        <v>1513</v>
      </c>
      <c r="B429" s="92" t="s">
        <v>1514</v>
      </c>
      <c r="C429" s="83"/>
      <c r="D429" s="83"/>
    </row>
    <row r="430" spans="1:4" ht="12.75">
      <c r="A430" s="81" t="s">
        <v>1515</v>
      </c>
      <c r="B430" s="92" t="s">
        <v>1516</v>
      </c>
      <c r="C430" s="83"/>
      <c r="D430" s="83"/>
    </row>
    <row r="431" spans="1:4" ht="12.75">
      <c r="A431" s="81" t="s">
        <v>1517</v>
      </c>
      <c r="B431" s="92" t="s">
        <v>1518</v>
      </c>
      <c r="C431" s="83"/>
      <c r="D431" s="83"/>
    </row>
    <row r="432" spans="1:4" ht="12.75">
      <c r="A432" s="81" t="s">
        <v>1519</v>
      </c>
      <c r="B432" s="84" t="s">
        <v>1520</v>
      </c>
      <c r="C432" s="83"/>
      <c r="D432" s="83"/>
    </row>
    <row r="433" spans="1:4" ht="12.75">
      <c r="A433" s="81" t="s">
        <v>1521</v>
      </c>
      <c r="B433" s="82" t="s">
        <v>1522</v>
      </c>
      <c r="C433" s="83"/>
      <c r="D433" s="83"/>
    </row>
    <row r="434" spans="1:4" ht="12.75">
      <c r="A434" s="81" t="s">
        <v>1523</v>
      </c>
      <c r="B434" s="82" t="s">
        <v>1524</v>
      </c>
      <c r="C434" s="83"/>
      <c r="D434" s="83"/>
    </row>
    <row r="435" spans="1:4" ht="12.75">
      <c r="A435" s="81" t="s">
        <v>1525</v>
      </c>
      <c r="B435" s="82" t="s">
        <v>1526</v>
      </c>
      <c r="C435" s="83"/>
      <c r="D435" s="83"/>
    </row>
    <row r="436" spans="1:4" ht="12.75">
      <c r="A436" s="81" t="s">
        <v>1527</v>
      </c>
      <c r="B436" s="82" t="s">
        <v>1528</v>
      </c>
      <c r="C436" s="83"/>
      <c r="D436" s="83"/>
    </row>
    <row r="437" spans="1:4" ht="12.75">
      <c r="A437" s="81" t="s">
        <v>1529</v>
      </c>
      <c r="B437" s="82" t="s">
        <v>1530</v>
      </c>
      <c r="C437" s="83"/>
      <c r="D437" s="83"/>
    </row>
    <row r="438" spans="1:4" ht="12.75">
      <c r="A438" s="81" t="s">
        <v>1531</v>
      </c>
      <c r="B438" s="82" t="s">
        <v>1532</v>
      </c>
      <c r="C438" s="83"/>
      <c r="D438" s="83"/>
    </row>
    <row r="439" spans="1:4" ht="25.5">
      <c r="A439" s="81" t="s">
        <v>1533</v>
      </c>
      <c r="B439" s="82" t="s">
        <v>1534</v>
      </c>
      <c r="C439" s="83"/>
      <c r="D439" s="83"/>
    </row>
    <row r="440" spans="1:4" ht="12.75">
      <c r="A440" s="81" t="s">
        <v>1535</v>
      </c>
      <c r="B440" s="82" t="s">
        <v>1536</v>
      </c>
      <c r="C440" s="83"/>
      <c r="D440" s="83"/>
    </row>
    <row r="441" spans="1:4" ht="25.5">
      <c r="A441" s="81" t="s">
        <v>1537</v>
      </c>
      <c r="B441" s="82" t="s">
        <v>1538</v>
      </c>
      <c r="C441" s="83"/>
      <c r="D441" s="83"/>
    </row>
    <row r="442" spans="1:4" ht="25.5">
      <c r="A442" s="81" t="s">
        <v>1539</v>
      </c>
      <c r="B442" s="82" t="s">
        <v>1540</v>
      </c>
      <c r="C442" s="83"/>
      <c r="D442" s="83"/>
    </row>
    <row r="443" spans="1:4" ht="12.75">
      <c r="A443" s="81" t="s">
        <v>1541</v>
      </c>
      <c r="B443" s="82" t="s">
        <v>1542</v>
      </c>
      <c r="C443" s="83"/>
      <c r="D443" s="83"/>
    </row>
    <row r="444" spans="1:4" ht="12.75">
      <c r="A444" s="81" t="s">
        <v>1543</v>
      </c>
      <c r="B444" s="82" t="s">
        <v>1544</v>
      </c>
      <c r="C444" s="83"/>
      <c r="D444" s="83"/>
    </row>
    <row r="445" spans="1:4" ht="12.75">
      <c r="A445" s="81" t="s">
        <v>1545</v>
      </c>
      <c r="B445" s="82" t="s">
        <v>1546</v>
      </c>
      <c r="C445" s="83"/>
      <c r="D445" s="83"/>
    </row>
    <row r="446" spans="1:4" ht="12.75">
      <c r="A446" s="81" t="s">
        <v>1547</v>
      </c>
      <c r="B446" s="82" t="s">
        <v>1548</v>
      </c>
      <c r="C446" s="83"/>
      <c r="D446" s="83"/>
    </row>
    <row r="447" spans="1:4" ht="12.75">
      <c r="A447" s="81" t="s">
        <v>1549</v>
      </c>
      <c r="B447" s="82" t="s">
        <v>1550</v>
      </c>
      <c r="C447" s="83"/>
      <c r="D447" s="83"/>
    </row>
    <row r="448" spans="1:4" ht="12.75">
      <c r="A448" s="81" t="s">
        <v>1551</v>
      </c>
      <c r="B448" s="82" t="s">
        <v>1552</v>
      </c>
      <c r="C448" s="83"/>
      <c r="D448" s="83"/>
    </row>
    <row r="449" spans="1:4" ht="12.75">
      <c r="A449" s="81" t="s">
        <v>1553</v>
      </c>
      <c r="B449" s="92" t="s">
        <v>1554</v>
      </c>
      <c r="C449" s="83"/>
      <c r="D449" s="83"/>
    </row>
    <row r="450" spans="1:4" ht="12.75">
      <c r="A450" s="81" t="s">
        <v>1555</v>
      </c>
      <c r="B450" s="92" t="s">
        <v>1556</v>
      </c>
      <c r="C450" s="83"/>
      <c r="D450" s="83"/>
    </row>
    <row r="451" spans="1:4" ht="12.75">
      <c r="A451" s="81" t="s">
        <v>1557</v>
      </c>
      <c r="B451" s="82" t="s">
        <v>1558</v>
      </c>
      <c r="C451" s="83"/>
      <c r="D451" s="83"/>
    </row>
    <row r="452" spans="1:4" ht="12.75">
      <c r="A452" s="81" t="s">
        <v>1559</v>
      </c>
      <c r="B452" s="82" t="s">
        <v>1560</v>
      </c>
      <c r="C452" s="83"/>
      <c r="D452" s="83"/>
    </row>
    <row r="453" spans="1:4" ht="12.75">
      <c r="A453" s="81" t="s">
        <v>1561</v>
      </c>
      <c r="B453" s="82" t="s">
        <v>1562</v>
      </c>
      <c r="C453" s="83"/>
      <c r="D453" s="83"/>
    </row>
    <row r="454" spans="1:4" ht="12.75">
      <c r="A454" s="81" t="s">
        <v>1563</v>
      </c>
      <c r="B454" s="82" t="s">
        <v>1564</v>
      </c>
      <c r="C454" s="83"/>
      <c r="D454" s="83"/>
    </row>
    <row r="455" spans="1:4" ht="12.75">
      <c r="A455" s="81" t="s">
        <v>1565</v>
      </c>
      <c r="B455" s="82" t="s">
        <v>1566</v>
      </c>
      <c r="C455" s="83"/>
      <c r="D455" s="83"/>
    </row>
    <row r="456" spans="1:4" ht="12.75">
      <c r="A456" s="81" t="s">
        <v>1567</v>
      </c>
      <c r="B456" s="82" t="s">
        <v>1568</v>
      </c>
      <c r="C456" s="83"/>
      <c r="D456" s="83"/>
    </row>
    <row r="457" spans="1:4" ht="12.75">
      <c r="A457" s="81" t="s">
        <v>1569</v>
      </c>
      <c r="B457" s="82" t="s">
        <v>1570</v>
      </c>
      <c r="C457" s="83"/>
      <c r="D457" s="83"/>
    </row>
    <row r="458" spans="1:4" ht="12.75">
      <c r="A458" s="81" t="s">
        <v>1571</v>
      </c>
      <c r="B458" s="82" t="s">
        <v>1572</v>
      </c>
      <c r="C458" s="83"/>
      <c r="D458" s="83"/>
    </row>
    <row r="459" spans="1:4" ht="12.75">
      <c r="A459" s="81" t="s">
        <v>1573</v>
      </c>
      <c r="B459" s="82" t="s">
        <v>1574</v>
      </c>
      <c r="C459" s="83"/>
      <c r="D459" s="83"/>
    </row>
    <row r="460" spans="1:4" ht="12.75">
      <c r="A460" s="81" t="s">
        <v>1575</v>
      </c>
      <c r="B460" s="82" t="s">
        <v>1576</v>
      </c>
      <c r="C460" s="83"/>
      <c r="D460" s="83"/>
    </row>
    <row r="461" spans="1:4" ht="12.75">
      <c r="A461" s="81" t="s">
        <v>1577</v>
      </c>
      <c r="B461" s="82" t="s">
        <v>1578</v>
      </c>
      <c r="C461" s="83"/>
      <c r="D461" s="83"/>
    </row>
    <row r="462" spans="1:4" ht="12.75">
      <c r="A462" s="81" t="s">
        <v>1579</v>
      </c>
      <c r="B462" s="82" t="s">
        <v>1580</v>
      </c>
      <c r="C462" s="83"/>
      <c r="D462" s="83"/>
    </row>
    <row r="463" spans="1:4" ht="37.5">
      <c r="A463" s="80">
        <v>10</v>
      </c>
      <c r="B463" s="88" t="s">
        <v>1581</v>
      </c>
      <c r="C463" s="79"/>
      <c r="D463" s="79"/>
    </row>
    <row r="464" spans="1:4" ht="12.75">
      <c r="A464" s="81" t="s">
        <v>1582</v>
      </c>
      <c r="B464" s="82" t="s">
        <v>1583</v>
      </c>
      <c r="C464" s="83"/>
      <c r="D464" s="83"/>
    </row>
    <row r="465" spans="1:4" ht="12.75">
      <c r="A465" s="81" t="s">
        <v>1584</v>
      </c>
      <c r="B465" s="82" t="s">
        <v>1585</v>
      </c>
      <c r="C465" s="83"/>
      <c r="D465" s="83"/>
    </row>
    <row r="466" spans="1:4" ht="12.75">
      <c r="A466" s="81" t="s">
        <v>1586</v>
      </c>
      <c r="B466" s="92" t="s">
        <v>1587</v>
      </c>
      <c r="C466" s="83"/>
      <c r="D466" s="83"/>
    </row>
    <row r="467" spans="1:4" ht="12.75">
      <c r="A467" s="81" t="s">
        <v>1588</v>
      </c>
      <c r="B467" s="92" t="s">
        <v>1589</v>
      </c>
      <c r="C467" s="83"/>
      <c r="D467" s="83"/>
    </row>
    <row r="468" spans="1:4" ht="12.75">
      <c r="A468" s="81" t="s">
        <v>1590</v>
      </c>
      <c r="B468" s="82" t="s">
        <v>1591</v>
      </c>
      <c r="C468" s="83"/>
      <c r="D468" s="83"/>
    </row>
    <row r="469" spans="1:4" ht="12.75">
      <c r="A469" s="81" t="s">
        <v>1592</v>
      </c>
      <c r="B469" s="92" t="s">
        <v>1593</v>
      </c>
      <c r="C469" s="83"/>
      <c r="D469" s="83"/>
    </row>
    <row r="470" spans="1:4" ht="12.75">
      <c r="A470" s="81" t="s">
        <v>1594</v>
      </c>
      <c r="B470" s="92" t="s">
        <v>1595</v>
      </c>
      <c r="C470" s="83"/>
      <c r="D470" s="83"/>
    </row>
    <row r="471" spans="1:4" ht="12.75">
      <c r="A471" s="81" t="s">
        <v>1596</v>
      </c>
      <c r="B471" s="92" t="s">
        <v>1597</v>
      </c>
      <c r="C471" s="83"/>
      <c r="D471" s="83"/>
    </row>
    <row r="472" spans="1:4" ht="12.75">
      <c r="A472" s="81" t="s">
        <v>1598</v>
      </c>
      <c r="B472" s="92" t="s">
        <v>1599</v>
      </c>
      <c r="C472" s="83"/>
      <c r="D472" s="83"/>
    </row>
    <row r="473" spans="1:4" ht="12.75">
      <c r="A473" s="81" t="s">
        <v>1600</v>
      </c>
      <c r="B473" s="92" t="s">
        <v>1601</v>
      </c>
      <c r="C473" s="83"/>
      <c r="D473" s="83"/>
    </row>
    <row r="474" spans="1:4" ht="12.75">
      <c r="A474" s="81" t="s">
        <v>1602</v>
      </c>
      <c r="B474" s="92" t="s">
        <v>1603</v>
      </c>
      <c r="C474" s="83"/>
      <c r="D474" s="83"/>
    </row>
    <row r="475" spans="1:4" ht="12.75">
      <c r="A475" s="81" t="s">
        <v>1604</v>
      </c>
      <c r="B475" s="82" t="s">
        <v>1605</v>
      </c>
      <c r="C475" s="83"/>
      <c r="D475" s="83"/>
    </row>
    <row r="476" spans="1:4" ht="12.75">
      <c r="A476" s="81" t="s">
        <v>1606</v>
      </c>
      <c r="B476" s="82" t="s">
        <v>1607</v>
      </c>
      <c r="C476" s="83"/>
      <c r="D476" s="83"/>
    </row>
    <row r="477" spans="1:4" ht="25.5">
      <c r="A477" s="81" t="s">
        <v>1608</v>
      </c>
      <c r="B477" s="92" t="s">
        <v>1609</v>
      </c>
      <c r="C477" s="83"/>
      <c r="D477" s="83"/>
    </row>
    <row r="478" spans="1:4" ht="25.5">
      <c r="A478" s="81" t="s">
        <v>1610</v>
      </c>
      <c r="B478" s="92" t="s">
        <v>1611</v>
      </c>
      <c r="C478" s="83"/>
      <c r="D478" s="83"/>
    </row>
    <row r="479" spans="1:4" ht="12.75">
      <c r="A479" s="81" t="s">
        <v>1612</v>
      </c>
      <c r="B479" s="92" t="s">
        <v>1613</v>
      </c>
      <c r="C479" s="83"/>
      <c r="D479" s="83"/>
    </row>
    <row r="480" spans="1:4" ht="12.75">
      <c r="A480" s="81" t="s">
        <v>1614</v>
      </c>
      <c r="B480" s="92" t="s">
        <v>1615</v>
      </c>
      <c r="C480" s="83"/>
      <c r="D480" s="83"/>
    </row>
    <row r="481" spans="1:4" ht="12.75">
      <c r="A481" s="81" t="s">
        <v>1616</v>
      </c>
      <c r="B481" s="92" t="s">
        <v>1617</v>
      </c>
      <c r="C481" s="83"/>
      <c r="D481" s="83"/>
    </row>
    <row r="482" spans="1:4" ht="12.75">
      <c r="A482" s="81" t="s">
        <v>1618</v>
      </c>
      <c r="B482" s="92" t="s">
        <v>1619</v>
      </c>
      <c r="C482" s="83"/>
      <c r="D482" s="83"/>
    </row>
    <row r="483" spans="1:4" ht="12.75">
      <c r="A483" s="81" t="s">
        <v>1620</v>
      </c>
      <c r="B483" s="82" t="s">
        <v>1621</v>
      </c>
      <c r="C483" s="83"/>
      <c r="D483" s="83"/>
    </row>
    <row r="484" spans="1:4" ht="12.75">
      <c r="A484" s="81" t="s">
        <v>1622</v>
      </c>
      <c r="B484" s="82" t="s">
        <v>1623</v>
      </c>
      <c r="C484" s="83"/>
      <c r="D484" s="83"/>
    </row>
    <row r="485" spans="1:4" ht="12.75">
      <c r="A485" s="81" t="s">
        <v>1624</v>
      </c>
      <c r="B485" s="82" t="s">
        <v>1625</v>
      </c>
      <c r="C485" s="83"/>
      <c r="D485" s="83"/>
    </row>
    <row r="486" spans="1:4" ht="12.75">
      <c r="A486" s="81" t="s">
        <v>1626</v>
      </c>
      <c r="B486" s="82" t="s">
        <v>1627</v>
      </c>
      <c r="C486" s="83"/>
      <c r="D486" s="83"/>
    </row>
    <row r="487" spans="1:4" ht="12.75">
      <c r="A487" s="81" t="s">
        <v>1628</v>
      </c>
      <c r="B487" s="82" t="s">
        <v>1629</v>
      </c>
      <c r="C487" s="83"/>
      <c r="D487" s="83"/>
    </row>
    <row r="488" spans="1:4" ht="12.75">
      <c r="A488" s="81" t="s">
        <v>1630</v>
      </c>
      <c r="B488" s="92" t="s">
        <v>1631</v>
      </c>
      <c r="C488" s="83"/>
      <c r="D488" s="83"/>
    </row>
    <row r="489" spans="1:4" ht="12.75">
      <c r="A489" s="81" t="s">
        <v>1632</v>
      </c>
      <c r="B489" s="92" t="s">
        <v>1633</v>
      </c>
      <c r="C489" s="83"/>
      <c r="D489" s="83"/>
    </row>
    <row r="490" spans="1:4" ht="12.75">
      <c r="A490" s="81" t="s">
        <v>1634</v>
      </c>
      <c r="B490" s="82" t="s">
        <v>1635</v>
      </c>
      <c r="C490" s="83"/>
      <c r="D490" s="83"/>
    </row>
    <row r="491" spans="1:4" ht="12.75">
      <c r="A491" s="81" t="s">
        <v>1636</v>
      </c>
      <c r="B491" s="82" t="s">
        <v>1637</v>
      </c>
      <c r="C491" s="83"/>
      <c r="D491" s="83"/>
    </row>
    <row r="492" spans="1:4" ht="18.75">
      <c r="A492" s="80">
        <v>11</v>
      </c>
      <c r="B492" s="88" t="s">
        <v>1638</v>
      </c>
      <c r="C492" s="79"/>
      <c r="D492" s="79"/>
    </row>
    <row r="493" spans="1:4" ht="12.75">
      <c r="A493" s="81" t="s">
        <v>1639</v>
      </c>
      <c r="B493" s="82" t="s">
        <v>1640</v>
      </c>
      <c r="C493" s="83"/>
      <c r="D493" s="83"/>
    </row>
    <row r="494" spans="1:4" ht="12.75">
      <c r="A494" s="81" t="s">
        <v>1641</v>
      </c>
      <c r="B494" s="82" t="s">
        <v>1642</v>
      </c>
      <c r="C494" s="83"/>
      <c r="D494" s="83"/>
    </row>
    <row r="495" spans="1:4" ht="12.75">
      <c r="A495" s="81" t="s">
        <v>1643</v>
      </c>
      <c r="B495" s="82" t="s">
        <v>1644</v>
      </c>
      <c r="C495" s="83"/>
      <c r="D495" s="83"/>
    </row>
    <row r="496" spans="1:4" ht="12.75">
      <c r="A496" s="81" t="s">
        <v>1645</v>
      </c>
      <c r="B496" s="82" t="s">
        <v>1646</v>
      </c>
      <c r="C496" s="83"/>
      <c r="D496" s="83"/>
    </row>
    <row r="497" spans="1:4" ht="25.5">
      <c r="A497" s="81" t="s">
        <v>1647</v>
      </c>
      <c r="B497" s="82" t="s">
        <v>1648</v>
      </c>
      <c r="C497" s="83"/>
      <c r="D497" s="83"/>
    </row>
    <row r="498" spans="1:4" ht="25.5">
      <c r="A498" s="81" t="s">
        <v>1649</v>
      </c>
      <c r="B498" s="82" t="s">
        <v>1650</v>
      </c>
      <c r="C498" s="83"/>
      <c r="D498" s="83"/>
    </row>
    <row r="499" spans="1:4" ht="25.5">
      <c r="A499" s="81" t="s">
        <v>1651</v>
      </c>
      <c r="B499" s="82" t="s">
        <v>1652</v>
      </c>
      <c r="C499" s="83"/>
      <c r="D499" s="83"/>
    </row>
    <row r="500" spans="1:4" ht="12.75">
      <c r="A500" s="81" t="s">
        <v>1653</v>
      </c>
      <c r="B500" s="82" t="s">
        <v>1654</v>
      </c>
      <c r="C500" s="83"/>
      <c r="D500" s="83"/>
    </row>
    <row r="501" spans="1:4" ht="12.75">
      <c r="A501" s="81" t="s">
        <v>1655</v>
      </c>
      <c r="B501" s="82" t="s">
        <v>1656</v>
      </c>
      <c r="C501" s="83"/>
      <c r="D501" s="83"/>
    </row>
    <row r="502" spans="1:4" ht="12.75">
      <c r="A502" s="81" t="s">
        <v>1657</v>
      </c>
      <c r="B502" s="82" t="s">
        <v>1658</v>
      </c>
      <c r="C502" s="83"/>
      <c r="D502" s="83"/>
    </row>
    <row r="503" spans="1:4" ht="12.75">
      <c r="A503" s="81" t="s">
        <v>1659</v>
      </c>
      <c r="B503" s="82" t="s">
        <v>1660</v>
      </c>
      <c r="C503" s="83"/>
      <c r="D503" s="83"/>
    </row>
    <row r="504" spans="1:4" ht="12.75">
      <c r="A504" s="81" t="s">
        <v>1661</v>
      </c>
      <c r="B504" s="82" t="s">
        <v>1662</v>
      </c>
      <c r="C504" s="83"/>
      <c r="D504" s="83"/>
    </row>
    <row r="505" spans="1:4" ht="12.75">
      <c r="A505" s="81" t="s">
        <v>1663</v>
      </c>
      <c r="B505" s="82" t="s">
        <v>1664</v>
      </c>
      <c r="C505" s="83"/>
      <c r="D505" s="83"/>
    </row>
    <row r="506" spans="1:4" ht="12.75">
      <c r="A506" s="81" t="s">
        <v>1665</v>
      </c>
      <c r="B506" s="82" t="s">
        <v>1666</v>
      </c>
      <c r="C506" s="83"/>
      <c r="D506" s="83"/>
    </row>
    <row r="507" spans="1:4" ht="12.75">
      <c r="A507" s="81" t="s">
        <v>1667</v>
      </c>
      <c r="B507" s="82" t="s">
        <v>1668</v>
      </c>
      <c r="C507" s="83"/>
      <c r="D507" s="83"/>
    </row>
    <row r="508" spans="1:4" ht="12.75">
      <c r="A508" s="81" t="s">
        <v>1669</v>
      </c>
      <c r="B508" s="82" t="s">
        <v>1670</v>
      </c>
      <c r="C508" s="83"/>
      <c r="D508" s="83"/>
    </row>
    <row r="509" spans="1:4" ht="12.75">
      <c r="A509" s="81" t="s">
        <v>1671</v>
      </c>
      <c r="B509" s="82" t="s">
        <v>1672</v>
      </c>
      <c r="C509" s="83"/>
      <c r="D509" s="83"/>
    </row>
    <row r="510" spans="1:4" ht="12.75">
      <c r="A510" s="81" t="s">
        <v>1673</v>
      </c>
      <c r="B510" s="82" t="s">
        <v>1674</v>
      </c>
      <c r="C510" s="83"/>
      <c r="D510" s="83"/>
    </row>
    <row r="511" spans="1:4" ht="12.75">
      <c r="A511" s="81" t="s">
        <v>1675</v>
      </c>
      <c r="B511" s="82" t="s">
        <v>1676</v>
      </c>
      <c r="C511" s="83"/>
      <c r="D511" s="83"/>
    </row>
    <row r="512" spans="1:4" ht="12.75">
      <c r="A512" s="81" t="s">
        <v>1677</v>
      </c>
      <c r="B512" s="82" t="s">
        <v>1678</v>
      </c>
      <c r="C512" s="83"/>
      <c r="D512" s="83"/>
    </row>
    <row r="513" spans="1:4" ht="12.75">
      <c r="A513" s="81" t="s">
        <v>1679</v>
      </c>
      <c r="B513" s="82" t="s">
        <v>1680</v>
      </c>
      <c r="C513" s="83"/>
      <c r="D513" s="83"/>
    </row>
    <row r="514" spans="1:4" ht="12.75">
      <c r="A514" s="81" t="s">
        <v>1681</v>
      </c>
      <c r="B514" s="82" t="s">
        <v>1682</v>
      </c>
      <c r="C514" s="83"/>
      <c r="D514" s="83"/>
    </row>
    <row r="515" spans="1:4" ht="12.75">
      <c r="A515" s="81" t="s">
        <v>1683</v>
      </c>
      <c r="B515" s="82" t="s">
        <v>1684</v>
      </c>
      <c r="C515" s="83"/>
      <c r="D515" s="83"/>
    </row>
    <row r="516" spans="1:4" ht="12.75">
      <c r="A516" s="81" t="s">
        <v>1685</v>
      </c>
      <c r="B516" s="82" t="s">
        <v>1686</v>
      </c>
      <c r="C516" s="83"/>
      <c r="D516" s="83"/>
    </row>
    <row r="517" spans="1:4" ht="12.75">
      <c r="A517" s="81" t="s">
        <v>1687</v>
      </c>
      <c r="B517" s="82" t="s">
        <v>1688</v>
      </c>
      <c r="C517" s="83"/>
      <c r="D517" s="83"/>
    </row>
    <row r="518" spans="1:4" ht="12.75">
      <c r="A518" s="81" t="s">
        <v>1689</v>
      </c>
      <c r="B518" s="82" t="s">
        <v>1690</v>
      </c>
      <c r="C518" s="83"/>
      <c r="D518" s="83"/>
    </row>
    <row r="519" spans="1:4" ht="12.75">
      <c r="A519" s="81" t="s">
        <v>1691</v>
      </c>
      <c r="B519" s="82" t="s">
        <v>1692</v>
      </c>
      <c r="C519" s="83"/>
      <c r="D519" s="83"/>
    </row>
    <row r="520" spans="1:4" ht="12.75">
      <c r="A520" s="81" t="s">
        <v>1693</v>
      </c>
      <c r="B520" s="82" t="s">
        <v>1694</v>
      </c>
      <c r="C520" s="83"/>
      <c r="D520" s="83"/>
    </row>
    <row r="521" spans="1:4" ht="12.75">
      <c r="A521" s="81" t="s">
        <v>1695</v>
      </c>
      <c r="B521" s="82" t="s">
        <v>1696</v>
      </c>
      <c r="C521" s="83"/>
      <c r="D521" s="83"/>
    </row>
    <row r="522" spans="1:4" ht="12.75">
      <c r="A522" s="81" t="s">
        <v>1697</v>
      </c>
      <c r="B522" s="82" t="s">
        <v>1698</v>
      </c>
      <c r="C522" s="83"/>
      <c r="D522" s="83"/>
    </row>
    <row r="523" spans="1:4" ht="12.75">
      <c r="A523" s="81" t="s">
        <v>1699</v>
      </c>
      <c r="B523" s="82" t="s">
        <v>1700</v>
      </c>
      <c r="C523" s="83"/>
      <c r="D523" s="83"/>
    </row>
    <row r="524" spans="1:4" ht="12.75">
      <c r="A524" s="81" t="s">
        <v>1701</v>
      </c>
      <c r="B524" s="82" t="s">
        <v>1702</v>
      </c>
      <c r="C524" s="83"/>
      <c r="D524" s="83"/>
    </row>
    <row r="525" spans="1:4" ht="12.75">
      <c r="A525" s="81" t="s">
        <v>1703</v>
      </c>
      <c r="B525" s="82" t="s">
        <v>1704</v>
      </c>
      <c r="C525" s="83"/>
      <c r="D525" s="83"/>
    </row>
    <row r="526" spans="1:4" ht="12.75">
      <c r="A526" s="81" t="s">
        <v>1705</v>
      </c>
      <c r="B526" s="82" t="s">
        <v>1706</v>
      </c>
      <c r="C526" s="83"/>
      <c r="D526" s="83"/>
    </row>
    <row r="527" spans="1:4" ht="12.75">
      <c r="A527" s="81" t="s">
        <v>1707</v>
      </c>
      <c r="B527" s="82" t="s">
        <v>1708</v>
      </c>
      <c r="C527" s="83"/>
      <c r="D527" s="83"/>
    </row>
    <row r="528" spans="1:4" ht="12.75">
      <c r="A528" s="81" t="s">
        <v>1709</v>
      </c>
      <c r="B528" s="82" t="s">
        <v>1710</v>
      </c>
      <c r="C528" s="83"/>
      <c r="D528" s="83"/>
    </row>
    <row r="529" spans="1:4" ht="12.75">
      <c r="A529" s="81" t="s">
        <v>1711</v>
      </c>
      <c r="B529" s="84" t="s">
        <v>1712</v>
      </c>
      <c r="C529" s="83"/>
      <c r="D529" s="83"/>
    </row>
    <row r="530" spans="1:4" ht="18.75">
      <c r="A530" s="80">
        <v>12</v>
      </c>
      <c r="B530" s="88" t="s">
        <v>1713</v>
      </c>
      <c r="C530" s="79"/>
      <c r="D530" s="79"/>
    </row>
    <row r="531" spans="1:4" ht="12.75">
      <c r="A531" s="81" t="s">
        <v>1714</v>
      </c>
      <c r="B531" s="92" t="s">
        <v>1715</v>
      </c>
      <c r="C531" s="83"/>
      <c r="D531" s="83"/>
    </row>
    <row r="532" spans="1:4" ht="12.75">
      <c r="A532" s="81" t="s">
        <v>1716</v>
      </c>
      <c r="B532" s="92" t="s">
        <v>1717</v>
      </c>
      <c r="C532" s="83"/>
      <c r="D532" s="83"/>
    </row>
    <row r="533" spans="1:4" ht="12.75">
      <c r="A533" s="81" t="s">
        <v>1718</v>
      </c>
      <c r="B533" s="82" t="s">
        <v>1719</v>
      </c>
      <c r="C533" s="83"/>
      <c r="D533" s="83"/>
    </row>
    <row r="534" spans="1:4" ht="12.75">
      <c r="A534" s="81" t="s">
        <v>1720</v>
      </c>
      <c r="B534" s="82" t="s">
        <v>1721</v>
      </c>
      <c r="C534" s="83"/>
      <c r="D534" s="83"/>
    </row>
    <row r="535" spans="1:4" ht="12.75">
      <c r="A535" s="81" t="s">
        <v>1722</v>
      </c>
      <c r="B535" s="82" t="s">
        <v>1723</v>
      </c>
      <c r="C535" s="83"/>
      <c r="D535" s="83"/>
    </row>
    <row r="536" spans="1:4" ht="12.75">
      <c r="A536" s="81" t="s">
        <v>1724</v>
      </c>
      <c r="B536" s="84" t="s">
        <v>1725</v>
      </c>
      <c r="C536" s="83"/>
      <c r="D536" s="83"/>
    </row>
    <row r="537" spans="1:4" ht="12.75">
      <c r="A537" s="81" t="s">
        <v>1726</v>
      </c>
      <c r="B537" s="82" t="s">
        <v>1727</v>
      </c>
      <c r="C537" s="83"/>
      <c r="D537" s="83"/>
    </row>
    <row r="538" spans="1:4" ht="12.75">
      <c r="A538" s="81" t="s">
        <v>1728</v>
      </c>
      <c r="B538" s="82" t="s">
        <v>1729</v>
      </c>
      <c r="C538" s="83"/>
      <c r="D538" s="83"/>
    </row>
    <row r="539" spans="1:4" ht="12.75">
      <c r="A539" s="81" t="s">
        <v>1730</v>
      </c>
      <c r="B539" s="82" t="s">
        <v>1731</v>
      </c>
      <c r="C539" s="83"/>
      <c r="D539" s="83"/>
    </row>
    <row r="540" spans="1:4" ht="12.75">
      <c r="A540" s="81" t="s">
        <v>1732</v>
      </c>
      <c r="B540" s="82" t="s">
        <v>1733</v>
      </c>
      <c r="C540" s="83"/>
      <c r="D540" s="83"/>
    </row>
    <row r="541" spans="1:4" ht="12.75">
      <c r="A541" s="81" t="s">
        <v>1734</v>
      </c>
      <c r="B541" s="82" t="s">
        <v>1735</v>
      </c>
      <c r="C541" s="83"/>
      <c r="D541" s="83"/>
    </row>
    <row r="542" spans="1:4" ht="12.75">
      <c r="A542" s="81" t="s">
        <v>1736</v>
      </c>
      <c r="B542" s="82" t="s">
        <v>1737</v>
      </c>
      <c r="C542" s="83"/>
      <c r="D542" s="83"/>
    </row>
    <row r="543" spans="1:4" ht="12.75">
      <c r="A543" s="81" t="s">
        <v>1738</v>
      </c>
      <c r="B543" s="92" t="s">
        <v>1739</v>
      </c>
      <c r="C543" s="83"/>
      <c r="D543" s="83"/>
    </row>
    <row r="544" spans="1:4" ht="12.75">
      <c r="A544" s="81" t="s">
        <v>1740</v>
      </c>
      <c r="B544" s="84" t="s">
        <v>1741</v>
      </c>
      <c r="C544" s="83"/>
      <c r="D544" s="83"/>
    </row>
    <row r="545" spans="1:4" ht="12.75">
      <c r="A545" s="81" t="s">
        <v>1742</v>
      </c>
      <c r="B545" s="82" t="s">
        <v>1743</v>
      </c>
      <c r="C545" s="83"/>
      <c r="D545" s="83"/>
    </row>
    <row r="546" spans="1:4" ht="12.75">
      <c r="A546" s="81" t="s">
        <v>1744</v>
      </c>
      <c r="B546" s="82" t="s">
        <v>1745</v>
      </c>
      <c r="C546" s="83"/>
      <c r="D546" s="83"/>
    </row>
    <row r="547" spans="1:4" ht="18.75">
      <c r="A547" s="80">
        <v>13</v>
      </c>
      <c r="B547" s="88" t="s">
        <v>1746</v>
      </c>
      <c r="C547" s="79"/>
      <c r="D547" s="79"/>
    </row>
    <row r="548" spans="1:4" ht="12.75">
      <c r="A548" s="81" t="s">
        <v>1747</v>
      </c>
      <c r="B548" s="82" t="s">
        <v>1748</v>
      </c>
      <c r="C548" s="83"/>
      <c r="D548" s="83"/>
    </row>
    <row r="549" spans="1:4" ht="12.75">
      <c r="A549" s="81" t="s">
        <v>1749</v>
      </c>
      <c r="B549" s="82" t="s">
        <v>1750</v>
      </c>
      <c r="C549" s="83"/>
      <c r="D549" s="83"/>
    </row>
    <row r="550" spans="1:4" ht="12.75">
      <c r="A550" s="81" t="s">
        <v>1751</v>
      </c>
      <c r="B550" s="82" t="s">
        <v>1752</v>
      </c>
      <c r="C550" s="83"/>
      <c r="D550" s="83"/>
    </row>
    <row r="551" spans="1:4" ht="25.5">
      <c r="A551" s="81" t="s">
        <v>1753</v>
      </c>
      <c r="B551" s="82" t="s">
        <v>1754</v>
      </c>
      <c r="C551" s="83"/>
      <c r="D551" s="83"/>
    </row>
    <row r="552" spans="1:4" ht="25.5">
      <c r="A552" s="81" t="s">
        <v>1755</v>
      </c>
      <c r="B552" s="82" t="s">
        <v>1756</v>
      </c>
      <c r="C552" s="83"/>
      <c r="D552" s="83"/>
    </row>
    <row r="553" spans="1:4" ht="25.5">
      <c r="A553" s="81" t="s">
        <v>1757</v>
      </c>
      <c r="B553" s="82" t="s">
        <v>1758</v>
      </c>
      <c r="C553" s="83"/>
      <c r="D553" s="83"/>
    </row>
    <row r="554" spans="1:4" ht="25.5">
      <c r="A554" s="81" t="s">
        <v>1759</v>
      </c>
      <c r="B554" s="82" t="s">
        <v>1760</v>
      </c>
      <c r="C554" s="83"/>
      <c r="D554" s="83"/>
    </row>
    <row r="555" spans="1:4" ht="12.75">
      <c r="A555" s="81" t="s">
        <v>1761</v>
      </c>
      <c r="B555" s="82" t="s">
        <v>1762</v>
      </c>
      <c r="C555" s="83"/>
      <c r="D555" s="83"/>
    </row>
    <row r="556" spans="1:4" ht="12.75">
      <c r="A556" s="81" t="s">
        <v>1763</v>
      </c>
      <c r="B556" s="82" t="s">
        <v>1764</v>
      </c>
      <c r="C556" s="83"/>
      <c r="D556" s="83"/>
    </row>
    <row r="557" spans="1:4" ht="12.75">
      <c r="A557" s="81" t="s">
        <v>1765</v>
      </c>
      <c r="B557" s="82" t="s">
        <v>1766</v>
      </c>
      <c r="C557" s="83"/>
      <c r="D557" s="83"/>
    </row>
    <row r="558" spans="1:4" ht="12.75">
      <c r="A558" s="81" t="s">
        <v>1767</v>
      </c>
      <c r="B558" s="82" t="s">
        <v>1768</v>
      </c>
      <c r="C558" s="83"/>
      <c r="D558" s="83"/>
    </row>
    <row r="559" spans="1:4" ht="12.75">
      <c r="A559" s="81" t="s">
        <v>1769</v>
      </c>
      <c r="B559" s="82" t="s">
        <v>1770</v>
      </c>
      <c r="C559" s="83"/>
      <c r="D559" s="83"/>
    </row>
    <row r="560" spans="1:4" ht="12.75">
      <c r="A560" s="87" t="s">
        <v>1771</v>
      </c>
      <c r="B560" s="92" t="s">
        <v>1772</v>
      </c>
      <c r="C560" s="83"/>
      <c r="D560" s="83"/>
    </row>
    <row r="561" spans="1:4" ht="12.75">
      <c r="A561" s="87" t="s">
        <v>1773</v>
      </c>
      <c r="B561" s="92" t="s">
        <v>1774</v>
      </c>
      <c r="C561" s="83"/>
      <c r="D561" s="83"/>
    </row>
    <row r="562" spans="1:4" ht="12.75">
      <c r="A562" s="81" t="s">
        <v>1775</v>
      </c>
      <c r="B562" s="82" t="s">
        <v>1776</v>
      </c>
      <c r="C562" s="83"/>
      <c r="D562" s="83"/>
    </row>
    <row r="563" spans="1:4" ht="12.75">
      <c r="A563" s="81" t="s">
        <v>1777</v>
      </c>
      <c r="B563" s="82" t="s">
        <v>1778</v>
      </c>
      <c r="C563" s="83"/>
      <c r="D563" s="83"/>
    </row>
    <row r="564" spans="1:4" ht="12.75">
      <c r="A564" s="81" t="s">
        <v>1779</v>
      </c>
      <c r="B564" s="82" t="s">
        <v>1780</v>
      </c>
      <c r="C564" s="83"/>
      <c r="D564" s="83"/>
    </row>
    <row r="565" spans="1:4" ht="12.75">
      <c r="A565" s="81" t="s">
        <v>1781</v>
      </c>
      <c r="B565" s="92" t="s">
        <v>1782</v>
      </c>
      <c r="C565" s="83"/>
      <c r="D565" s="83"/>
    </row>
    <row r="566" spans="1:4" ht="18.75">
      <c r="A566" s="80">
        <v>14</v>
      </c>
      <c r="B566" s="88" t="s">
        <v>1783</v>
      </c>
      <c r="C566" s="79"/>
      <c r="D566" s="79"/>
    </row>
    <row r="567" spans="1:4" ht="12.75">
      <c r="A567" s="81" t="s">
        <v>1784</v>
      </c>
      <c r="B567" s="82" t="s">
        <v>1785</v>
      </c>
      <c r="C567" s="83"/>
      <c r="D567" s="83"/>
    </row>
    <row r="568" spans="1:4" ht="12.75">
      <c r="A568" s="81" t="s">
        <v>1786</v>
      </c>
      <c r="B568" s="82" t="s">
        <v>1787</v>
      </c>
      <c r="C568" s="83"/>
      <c r="D568" s="83"/>
    </row>
    <row r="569" spans="1:4" ht="12.75">
      <c r="A569" s="81" t="s">
        <v>1788</v>
      </c>
      <c r="B569" s="82" t="s">
        <v>1789</v>
      </c>
      <c r="C569" s="83"/>
      <c r="D569" s="83"/>
    </row>
    <row r="570" spans="1:4" ht="12.75">
      <c r="A570" s="81" t="s">
        <v>1790</v>
      </c>
      <c r="B570" s="82" t="s">
        <v>1791</v>
      </c>
      <c r="C570" s="83"/>
      <c r="D570" s="83"/>
    </row>
    <row r="571" spans="1:4" ht="12.75">
      <c r="A571" s="81" t="s">
        <v>1792</v>
      </c>
      <c r="B571" s="92" t="s">
        <v>1793</v>
      </c>
      <c r="C571" s="83"/>
      <c r="D571" s="83"/>
    </row>
    <row r="572" spans="1:4" ht="12.75">
      <c r="A572" s="81" t="s">
        <v>1794</v>
      </c>
      <c r="B572" s="92" t="s">
        <v>1795</v>
      </c>
      <c r="C572" s="83"/>
      <c r="D572" s="83"/>
    </row>
    <row r="573" spans="1:4" ht="25.5">
      <c r="A573" s="81" t="s">
        <v>1796</v>
      </c>
      <c r="B573" s="92" t="s">
        <v>1797</v>
      </c>
      <c r="C573" s="83"/>
      <c r="D573" s="83"/>
    </row>
    <row r="574" spans="1:4" ht="25.5">
      <c r="A574" s="81" t="s">
        <v>1798</v>
      </c>
      <c r="B574" s="92" t="s">
        <v>1799</v>
      </c>
      <c r="C574" s="83"/>
      <c r="D574" s="83"/>
    </row>
    <row r="575" spans="1:4" ht="12.75">
      <c r="A575" s="81" t="s">
        <v>1800</v>
      </c>
      <c r="B575" s="82" t="s">
        <v>1801</v>
      </c>
      <c r="C575" s="83"/>
      <c r="D575" s="83"/>
    </row>
    <row r="576" spans="1:4" ht="12.75">
      <c r="A576" s="93" t="s">
        <v>1802</v>
      </c>
      <c r="B576" s="94" t="s">
        <v>1803</v>
      </c>
      <c r="C576" s="83"/>
      <c r="D576" s="83"/>
    </row>
    <row r="577" spans="1:4" ht="12.75">
      <c r="A577" s="93" t="s">
        <v>1804</v>
      </c>
      <c r="B577" s="94" t="s">
        <v>1805</v>
      </c>
      <c r="C577" s="83"/>
      <c r="D577" s="83"/>
    </row>
    <row r="578" spans="1:4" ht="12.75">
      <c r="A578" s="93" t="s">
        <v>1806</v>
      </c>
      <c r="B578" s="94" t="s">
        <v>1807</v>
      </c>
      <c r="C578" s="83"/>
      <c r="D578" s="83"/>
    </row>
    <row r="579" spans="1:4" ht="12.75">
      <c r="A579" s="93" t="s">
        <v>1808</v>
      </c>
      <c r="B579" s="94" t="s">
        <v>1809</v>
      </c>
      <c r="C579" s="83"/>
      <c r="D579" s="83"/>
    </row>
    <row r="580" spans="1:4" ht="12.75">
      <c r="A580" s="93" t="s">
        <v>1810</v>
      </c>
      <c r="B580" s="94" t="s">
        <v>1811</v>
      </c>
      <c r="C580" s="83"/>
      <c r="D580" s="83"/>
    </row>
    <row r="581" spans="1:4" ht="18.75">
      <c r="A581" s="80">
        <v>15</v>
      </c>
      <c r="B581" s="88" t="s">
        <v>1812</v>
      </c>
      <c r="C581" s="79"/>
      <c r="D581" s="79"/>
    </row>
    <row r="582" spans="1:4" ht="25.5">
      <c r="A582" s="81" t="s">
        <v>1813</v>
      </c>
      <c r="B582" s="82" t="s">
        <v>1814</v>
      </c>
      <c r="C582" s="83"/>
      <c r="D582" s="83"/>
    </row>
    <row r="583" spans="1:4" ht="12.75">
      <c r="A583" s="81" t="s">
        <v>1815</v>
      </c>
      <c r="B583" s="82" t="s">
        <v>1816</v>
      </c>
      <c r="C583" s="83"/>
      <c r="D583" s="83"/>
    </row>
    <row r="584" spans="1:4" ht="12.75">
      <c r="A584" s="81" t="s">
        <v>1817</v>
      </c>
      <c r="B584" s="82" t="s">
        <v>1818</v>
      </c>
      <c r="C584" s="83"/>
      <c r="D584" s="83"/>
    </row>
    <row r="585" spans="1:4" ht="12.75">
      <c r="A585" s="81" t="s">
        <v>1819</v>
      </c>
      <c r="B585" s="82" t="s">
        <v>1820</v>
      </c>
      <c r="C585" s="83"/>
      <c r="D585" s="83"/>
    </row>
    <row r="586" spans="1:4" ht="12.75">
      <c r="A586" s="81" t="s">
        <v>1821</v>
      </c>
      <c r="B586" s="82" t="s">
        <v>1822</v>
      </c>
      <c r="C586" s="83"/>
      <c r="D586" s="83"/>
    </row>
    <row r="587" spans="1:4" ht="25.5">
      <c r="A587" s="81" t="s">
        <v>1823</v>
      </c>
      <c r="B587" s="82" t="s">
        <v>1824</v>
      </c>
      <c r="C587" s="83"/>
      <c r="D587" s="83"/>
    </row>
    <row r="588" spans="1:4" ht="25.5">
      <c r="A588" s="81" t="s">
        <v>1825</v>
      </c>
      <c r="B588" s="82" t="s">
        <v>1826</v>
      </c>
      <c r="C588" s="83"/>
      <c r="D588" s="83"/>
    </row>
    <row r="589" spans="1:4" ht="25.5">
      <c r="A589" s="81" t="s">
        <v>1827</v>
      </c>
      <c r="B589" s="82" t="s">
        <v>1828</v>
      </c>
      <c r="C589" s="83"/>
      <c r="D589" s="83"/>
    </row>
    <row r="590" spans="1:4" ht="25.5">
      <c r="A590" s="81" t="s">
        <v>1829</v>
      </c>
      <c r="B590" s="82" t="s">
        <v>1830</v>
      </c>
      <c r="C590" s="83"/>
      <c r="D590" s="83"/>
    </row>
    <row r="591" spans="1:4" ht="12.75">
      <c r="A591" s="81" t="s">
        <v>1831</v>
      </c>
      <c r="B591" s="82" t="s">
        <v>1832</v>
      </c>
      <c r="C591" s="83"/>
      <c r="D591" s="83"/>
    </row>
    <row r="592" spans="1:4" ht="12.75">
      <c r="A592" s="81" t="s">
        <v>1833</v>
      </c>
      <c r="B592" s="82" t="s">
        <v>1834</v>
      </c>
      <c r="C592" s="83"/>
      <c r="D592" s="83"/>
    </row>
    <row r="593" spans="1:4" ht="12.75">
      <c r="A593" s="81" t="s">
        <v>1835</v>
      </c>
      <c r="B593" s="82" t="s">
        <v>1836</v>
      </c>
      <c r="C593" s="83"/>
      <c r="D593" s="83"/>
    </row>
    <row r="594" spans="1:4" ht="12.75">
      <c r="A594" s="81" t="s">
        <v>1837</v>
      </c>
      <c r="B594" s="82" t="s">
        <v>1838</v>
      </c>
      <c r="C594" s="83"/>
      <c r="D594" s="83"/>
    </row>
    <row r="595" spans="1:4" ht="25.5">
      <c r="A595" s="81" t="s">
        <v>1839</v>
      </c>
      <c r="B595" s="82" t="s">
        <v>1840</v>
      </c>
      <c r="C595" s="83"/>
      <c r="D595" s="83"/>
    </row>
    <row r="596" spans="1:4" ht="25.5">
      <c r="A596" s="81" t="s">
        <v>1841</v>
      </c>
      <c r="B596" s="82" t="s">
        <v>1842</v>
      </c>
      <c r="C596" s="83"/>
      <c r="D596" s="83"/>
    </row>
    <row r="597" spans="1:4" ht="25.5">
      <c r="A597" s="81" t="s">
        <v>1843</v>
      </c>
      <c r="B597" s="82" t="s">
        <v>1844</v>
      </c>
      <c r="C597" s="83"/>
      <c r="D597" s="83"/>
    </row>
    <row r="598" spans="1:4" ht="25.5">
      <c r="A598" s="81" t="s">
        <v>1845</v>
      </c>
      <c r="B598" s="82" t="s">
        <v>1846</v>
      </c>
      <c r="C598" s="83"/>
      <c r="D598" s="83"/>
    </row>
    <row r="599" spans="1:4" ht="25.5">
      <c r="A599" s="81" t="s">
        <v>1847</v>
      </c>
      <c r="B599" s="82" t="s">
        <v>1848</v>
      </c>
      <c r="C599" s="83"/>
      <c r="D599" s="83"/>
    </row>
    <row r="600" spans="1:4" ht="25.5">
      <c r="A600" s="81" t="s">
        <v>1849</v>
      </c>
      <c r="B600" s="82" t="s">
        <v>1850</v>
      </c>
      <c r="C600" s="83"/>
      <c r="D600" s="83"/>
    </row>
    <row r="601" spans="1:4" ht="25.5">
      <c r="A601" s="81" t="s">
        <v>1851</v>
      </c>
      <c r="B601" s="82" t="s">
        <v>1852</v>
      </c>
      <c r="C601" s="83"/>
      <c r="D601" s="83"/>
    </row>
    <row r="602" spans="1:4" ht="25.5">
      <c r="A602" s="81" t="s">
        <v>1853</v>
      </c>
      <c r="B602" s="82" t="s">
        <v>1854</v>
      </c>
      <c r="C602" s="83"/>
      <c r="D602" s="83"/>
    </row>
    <row r="603" spans="1:4" ht="25.5">
      <c r="A603" s="81" t="s">
        <v>1855</v>
      </c>
      <c r="B603" s="82" t="s">
        <v>1856</v>
      </c>
      <c r="C603" s="83"/>
      <c r="D603" s="83"/>
    </row>
    <row r="604" spans="1:4" ht="25.5">
      <c r="A604" s="81" t="s">
        <v>1857</v>
      </c>
      <c r="B604" s="82" t="s">
        <v>1858</v>
      </c>
      <c r="C604" s="83"/>
      <c r="D604" s="83"/>
    </row>
    <row r="605" spans="1:4" ht="25.5">
      <c r="A605" s="81" t="s">
        <v>1859</v>
      </c>
      <c r="B605" s="82" t="s">
        <v>1860</v>
      </c>
      <c r="C605" s="83"/>
      <c r="D605" s="83"/>
    </row>
    <row r="606" spans="1:4" ht="25.5">
      <c r="A606" s="81" t="s">
        <v>1861</v>
      </c>
      <c r="B606" s="82" t="s">
        <v>1862</v>
      </c>
      <c r="C606" s="83"/>
      <c r="D606" s="83"/>
    </row>
    <row r="607" spans="1:4" ht="37.5">
      <c r="A607" s="80">
        <v>16</v>
      </c>
      <c r="B607" s="88" t="s">
        <v>1863</v>
      </c>
      <c r="C607" s="79"/>
      <c r="D607" s="79"/>
    </row>
    <row r="608" spans="1:4" ht="12.75">
      <c r="A608" s="81" t="s">
        <v>1864</v>
      </c>
      <c r="B608" s="82" t="s">
        <v>1865</v>
      </c>
      <c r="C608" s="83"/>
      <c r="D608" s="83"/>
    </row>
    <row r="609" spans="1:4" ht="25.5">
      <c r="A609" s="81" t="s">
        <v>1866</v>
      </c>
      <c r="B609" s="82" t="s">
        <v>1867</v>
      </c>
      <c r="C609" s="83"/>
      <c r="D609" s="83"/>
    </row>
    <row r="610" spans="1:4" ht="25.5">
      <c r="A610" s="81" t="s">
        <v>1868</v>
      </c>
      <c r="B610" s="82" t="s">
        <v>1869</v>
      </c>
      <c r="C610" s="83"/>
      <c r="D610" s="83"/>
    </row>
    <row r="611" spans="1:4" ht="12.75">
      <c r="A611" s="81" t="s">
        <v>1870</v>
      </c>
      <c r="B611" s="82" t="s">
        <v>1871</v>
      </c>
      <c r="C611" s="83"/>
      <c r="D611" s="83"/>
    </row>
    <row r="612" spans="1:4" ht="25.5">
      <c r="A612" s="81" t="s">
        <v>1872</v>
      </c>
      <c r="B612" s="82" t="s">
        <v>1873</v>
      </c>
      <c r="C612" s="83"/>
      <c r="D612" s="83"/>
    </row>
    <row r="613" spans="1:4" ht="25.5">
      <c r="A613" s="81" t="s">
        <v>1874</v>
      </c>
      <c r="B613" s="82" t="s">
        <v>1875</v>
      </c>
      <c r="C613" s="83"/>
      <c r="D613" s="83"/>
    </row>
    <row r="614" spans="1:4" ht="12.75">
      <c r="A614" s="81" t="s">
        <v>1876</v>
      </c>
      <c r="B614" s="82" t="s">
        <v>1877</v>
      </c>
      <c r="C614" s="83"/>
      <c r="D614" s="83"/>
    </row>
    <row r="615" spans="1:4" ht="12.75">
      <c r="A615" s="81" t="s">
        <v>1878</v>
      </c>
      <c r="B615" s="82" t="s">
        <v>1879</v>
      </c>
      <c r="C615" s="83"/>
      <c r="D615" s="83"/>
    </row>
    <row r="616" spans="1:4" ht="12.75">
      <c r="A616" s="81" t="s">
        <v>1880</v>
      </c>
      <c r="B616" s="82" t="s">
        <v>1881</v>
      </c>
      <c r="C616" s="83"/>
      <c r="D616" s="83"/>
    </row>
    <row r="617" spans="1:4" ht="23.25">
      <c r="A617" s="95">
        <v>17</v>
      </c>
      <c r="B617" s="88" t="s">
        <v>1882</v>
      </c>
      <c r="C617" s="79"/>
      <c r="D617" s="79"/>
    </row>
    <row r="618" spans="1:4" ht="12.75">
      <c r="A618" s="81" t="s">
        <v>1883</v>
      </c>
      <c r="B618" s="84" t="s">
        <v>1884</v>
      </c>
      <c r="C618" s="83"/>
      <c r="D618" s="83"/>
    </row>
    <row r="619" spans="1:4" ht="12.75">
      <c r="A619" s="81" t="s">
        <v>1885</v>
      </c>
      <c r="B619" s="82" t="s">
        <v>1886</v>
      </c>
      <c r="C619" s="83"/>
      <c r="D619" s="83"/>
    </row>
    <row r="620" spans="1:4" ht="12.75">
      <c r="A620" s="81" t="s">
        <v>1887</v>
      </c>
      <c r="B620" s="82" t="s">
        <v>1888</v>
      </c>
      <c r="C620" s="83"/>
      <c r="D620" s="83"/>
    </row>
    <row r="621" spans="1:4" ht="25.5">
      <c r="A621" s="81" t="s">
        <v>1889</v>
      </c>
      <c r="B621" s="82" t="s">
        <v>1890</v>
      </c>
      <c r="C621" s="83"/>
      <c r="D621" s="83"/>
    </row>
    <row r="622" spans="1:4" ht="12.75">
      <c r="A622" s="81" t="s">
        <v>1891</v>
      </c>
      <c r="B622" s="82" t="s">
        <v>1892</v>
      </c>
      <c r="C622" s="83"/>
      <c r="D622" s="83"/>
    </row>
    <row r="623" spans="1:4" ht="12.75">
      <c r="A623" s="81" t="s">
        <v>1893</v>
      </c>
      <c r="B623" s="82" t="s">
        <v>1894</v>
      </c>
      <c r="C623" s="83"/>
      <c r="D623" s="83"/>
    </row>
    <row r="624" spans="1:4" ht="12.75">
      <c r="A624" s="81" t="s">
        <v>1895</v>
      </c>
      <c r="B624" s="82" t="s">
        <v>1896</v>
      </c>
      <c r="C624" s="83"/>
      <c r="D624" s="83"/>
    </row>
    <row r="625" spans="1:4" ht="25.5">
      <c r="A625" s="81" t="s">
        <v>1897</v>
      </c>
      <c r="B625" s="82" t="s">
        <v>1898</v>
      </c>
      <c r="C625" s="83"/>
      <c r="D625" s="83"/>
    </row>
    <row r="626" spans="1:4" ht="25.5">
      <c r="A626" s="81" t="s">
        <v>1899</v>
      </c>
      <c r="B626" s="82" t="s">
        <v>1900</v>
      </c>
      <c r="C626" s="83"/>
      <c r="D626" s="83"/>
    </row>
    <row r="627" spans="1:4" ht="12.75">
      <c r="A627" s="81" t="s">
        <v>1901</v>
      </c>
      <c r="B627" s="82" t="s">
        <v>1902</v>
      </c>
      <c r="C627" s="83"/>
      <c r="D627" s="83"/>
    </row>
    <row r="628" spans="1:4" ht="12.75">
      <c r="A628" s="81" t="s">
        <v>1903</v>
      </c>
      <c r="B628" s="82" t="s">
        <v>1904</v>
      </c>
      <c r="C628" s="83"/>
      <c r="D628" s="83"/>
    </row>
    <row r="629" spans="1:4" ht="12.75">
      <c r="A629" s="81" t="s">
        <v>1905</v>
      </c>
      <c r="B629" s="82" t="s">
        <v>1906</v>
      </c>
      <c r="C629" s="83"/>
      <c r="D629" s="83"/>
    </row>
    <row r="630" spans="1:4" ht="12.75">
      <c r="A630" s="81" t="s">
        <v>1907</v>
      </c>
      <c r="B630" s="82" t="s">
        <v>1908</v>
      </c>
      <c r="C630" s="83"/>
      <c r="D630" s="83"/>
    </row>
    <row r="631" spans="1:4" ht="12.75">
      <c r="A631" s="81" t="s">
        <v>1909</v>
      </c>
      <c r="B631" s="82" t="s">
        <v>1910</v>
      </c>
      <c r="C631" s="83"/>
      <c r="D631" s="83"/>
    </row>
    <row r="632" spans="1:4" ht="12.75">
      <c r="A632" s="81" t="s">
        <v>1911</v>
      </c>
      <c r="B632" s="82" t="s">
        <v>1912</v>
      </c>
      <c r="C632" s="83"/>
      <c r="D632" s="83"/>
    </row>
    <row r="633" spans="1:4" ht="12.75">
      <c r="A633" s="81" t="s">
        <v>1913</v>
      </c>
      <c r="B633" s="82" t="s">
        <v>1914</v>
      </c>
      <c r="C633" s="83"/>
      <c r="D633" s="83"/>
    </row>
    <row r="634" spans="1:4" ht="12.75">
      <c r="A634" s="81" t="s">
        <v>1915</v>
      </c>
      <c r="B634" s="82" t="s">
        <v>1916</v>
      </c>
      <c r="C634" s="83"/>
      <c r="D634" s="83"/>
    </row>
    <row r="635" spans="1:4" ht="12.75">
      <c r="A635" s="81" t="s">
        <v>1917</v>
      </c>
      <c r="B635" s="82" t="s">
        <v>1918</v>
      </c>
      <c r="C635" s="83"/>
      <c r="D635" s="83"/>
    </row>
    <row r="636" spans="1:4" ht="18.75">
      <c r="A636" s="80">
        <v>18</v>
      </c>
      <c r="B636" s="88" t="s">
        <v>1919</v>
      </c>
      <c r="C636" s="79"/>
      <c r="D636" s="79"/>
    </row>
    <row r="637" spans="1:4" ht="12.75">
      <c r="A637" s="81" t="s">
        <v>1920</v>
      </c>
      <c r="B637" s="82" t="s">
        <v>1921</v>
      </c>
      <c r="C637" s="83"/>
      <c r="D637" s="83"/>
    </row>
    <row r="638" spans="1:4" ht="12.75">
      <c r="A638" s="81" t="s">
        <v>1922</v>
      </c>
      <c r="B638" s="82" t="s">
        <v>1923</v>
      </c>
      <c r="C638" s="83"/>
      <c r="D638" s="83"/>
    </row>
    <row r="639" spans="1:4" ht="12.75">
      <c r="A639" s="81" t="s">
        <v>1924</v>
      </c>
      <c r="B639" s="82" t="s">
        <v>1925</v>
      </c>
      <c r="C639" s="83"/>
      <c r="D639" s="83"/>
    </row>
    <row r="640" spans="1:4" ht="12.75">
      <c r="A640" s="81" t="s">
        <v>1926</v>
      </c>
      <c r="B640" s="82" t="s">
        <v>1927</v>
      </c>
      <c r="C640" s="83"/>
      <c r="D640" s="83"/>
    </row>
    <row r="641" spans="1:4" ht="12.75">
      <c r="A641" s="81" t="s">
        <v>1928</v>
      </c>
      <c r="B641" s="82" t="s">
        <v>1929</v>
      </c>
      <c r="C641" s="83"/>
      <c r="D641" s="83"/>
    </row>
    <row r="642" spans="1:4" ht="12.75">
      <c r="A642" s="81" t="s">
        <v>1930</v>
      </c>
      <c r="B642" s="82" t="s">
        <v>1931</v>
      </c>
      <c r="C642" s="83"/>
      <c r="D642" s="83"/>
    </row>
    <row r="643" spans="1:4" ht="12.75">
      <c r="A643" s="81" t="s">
        <v>1932</v>
      </c>
      <c r="B643" s="82" t="s">
        <v>1933</v>
      </c>
      <c r="C643" s="83"/>
      <c r="D643" s="83"/>
    </row>
    <row r="644" spans="1:4" ht="12.75">
      <c r="A644" s="81" t="s">
        <v>1934</v>
      </c>
      <c r="B644" s="82" t="s">
        <v>1935</v>
      </c>
      <c r="C644" s="83"/>
      <c r="D644" s="83"/>
    </row>
    <row r="645" spans="1:4" ht="12.75">
      <c r="A645" s="81" t="s">
        <v>1936</v>
      </c>
      <c r="B645" s="82" t="s">
        <v>1937</v>
      </c>
      <c r="C645" s="83"/>
      <c r="D645" s="83"/>
    </row>
    <row r="646" spans="1:4" ht="12.75">
      <c r="A646" s="81" t="s">
        <v>1938</v>
      </c>
      <c r="B646" s="82" t="s">
        <v>1939</v>
      </c>
      <c r="C646" s="83"/>
      <c r="D646" s="83"/>
    </row>
    <row r="647" spans="1:4" ht="25.5">
      <c r="A647" s="81" t="s">
        <v>1940</v>
      </c>
      <c r="B647" s="82" t="s">
        <v>1941</v>
      </c>
      <c r="C647" s="83"/>
      <c r="D647" s="83"/>
    </row>
    <row r="648" spans="1:4" ht="25.5">
      <c r="A648" s="81" t="s">
        <v>1942</v>
      </c>
      <c r="B648" s="82" t="s">
        <v>1943</v>
      </c>
      <c r="C648" s="83"/>
      <c r="D648" s="83"/>
    </row>
    <row r="649" spans="1:4" ht="12.75">
      <c r="A649" s="81" t="s">
        <v>1944</v>
      </c>
      <c r="B649" s="82" t="s">
        <v>1945</v>
      </c>
      <c r="C649" s="83"/>
      <c r="D649" s="83"/>
    </row>
    <row r="650" spans="1:4" ht="12.75">
      <c r="A650" s="81" t="s">
        <v>1946</v>
      </c>
      <c r="B650" s="82" t="s">
        <v>1947</v>
      </c>
      <c r="C650" s="83"/>
      <c r="D650" s="83"/>
    </row>
    <row r="651" spans="1:4" ht="12.75">
      <c r="A651" s="81" t="s">
        <v>1948</v>
      </c>
      <c r="B651" s="82" t="s">
        <v>1949</v>
      </c>
      <c r="C651" s="83"/>
      <c r="D651" s="83"/>
    </row>
    <row r="652" spans="1:4" ht="12.75">
      <c r="A652" s="81" t="s">
        <v>1950</v>
      </c>
      <c r="B652" s="82" t="s">
        <v>1951</v>
      </c>
      <c r="C652" s="83"/>
      <c r="D652" s="83"/>
    </row>
    <row r="653" spans="1:4" ht="12.75">
      <c r="A653" s="81" t="s">
        <v>1952</v>
      </c>
      <c r="B653" s="82" t="s">
        <v>1953</v>
      </c>
      <c r="C653" s="83"/>
      <c r="D653" s="83"/>
    </row>
    <row r="654" spans="1:4" ht="12.75">
      <c r="A654" s="81" t="s">
        <v>1954</v>
      </c>
      <c r="B654" s="82" t="s">
        <v>1955</v>
      </c>
      <c r="C654" s="83"/>
      <c r="D654" s="83"/>
    </row>
    <row r="655" spans="1:4" ht="18.75">
      <c r="A655" s="80">
        <v>19</v>
      </c>
      <c r="B655" s="88" t="s">
        <v>1956</v>
      </c>
      <c r="C655" s="79"/>
      <c r="D655" s="79"/>
    </row>
    <row r="656" spans="1:4" ht="12.75">
      <c r="A656" s="81" t="s">
        <v>1957</v>
      </c>
      <c r="B656" s="94" t="s">
        <v>1958</v>
      </c>
      <c r="C656" s="83"/>
      <c r="D656" s="83"/>
    </row>
    <row r="657" spans="1:4" ht="12.75">
      <c r="A657" s="81" t="s">
        <v>1959</v>
      </c>
      <c r="B657" s="94" t="s">
        <v>1960</v>
      </c>
      <c r="C657" s="83"/>
      <c r="D657" s="83"/>
    </row>
    <row r="658" spans="1:4" ht="12.75">
      <c r="A658" s="81" t="s">
        <v>1961</v>
      </c>
      <c r="B658" s="94" t="s">
        <v>1962</v>
      </c>
      <c r="C658" s="83"/>
      <c r="D658" s="83"/>
    </row>
    <row r="659" spans="1:4" ht="12.75">
      <c r="A659" s="81" t="s">
        <v>1963</v>
      </c>
      <c r="B659" s="94" t="s">
        <v>1964</v>
      </c>
      <c r="C659" s="83"/>
      <c r="D659" s="83"/>
    </row>
    <row r="660" spans="1:4" ht="25.5">
      <c r="A660" s="81" t="s">
        <v>1965</v>
      </c>
      <c r="B660" s="94" t="s">
        <v>1966</v>
      </c>
      <c r="C660" s="83"/>
      <c r="D660" s="83"/>
    </row>
    <row r="661" spans="1:4" ht="12.75">
      <c r="A661" s="81" t="s">
        <v>1967</v>
      </c>
      <c r="B661" s="94" t="s">
        <v>1968</v>
      </c>
      <c r="C661" s="83"/>
      <c r="D661" s="83"/>
    </row>
    <row r="662" spans="1:4" ht="12.75">
      <c r="A662" s="81" t="s">
        <v>1969</v>
      </c>
      <c r="B662" s="94" t="s">
        <v>1970</v>
      </c>
      <c r="C662" s="83"/>
      <c r="D662" s="83"/>
    </row>
    <row r="663" spans="1:4" ht="12.75">
      <c r="A663" s="81" t="s">
        <v>1971</v>
      </c>
      <c r="B663" s="94" t="s">
        <v>1972</v>
      </c>
      <c r="C663" s="83"/>
      <c r="D663" s="83"/>
    </row>
    <row r="664" spans="1:4" ht="12.75">
      <c r="A664" s="81" t="s">
        <v>1973</v>
      </c>
      <c r="B664" s="94" t="s">
        <v>1974</v>
      </c>
      <c r="C664" s="83"/>
      <c r="D664" s="83"/>
    </row>
    <row r="665" spans="1:4" ht="12.75">
      <c r="A665" s="81" t="s">
        <v>1975</v>
      </c>
      <c r="B665" s="94" t="s">
        <v>1976</v>
      </c>
      <c r="C665" s="83"/>
      <c r="D665" s="83"/>
    </row>
    <row r="666" spans="1:4" ht="12.75">
      <c r="A666" s="81" t="s">
        <v>1977</v>
      </c>
      <c r="B666" s="94" t="s">
        <v>1978</v>
      </c>
      <c r="C666" s="83"/>
      <c r="D666" s="83"/>
    </row>
    <row r="667" spans="1:4" ht="37.5">
      <c r="A667" s="80">
        <v>20</v>
      </c>
      <c r="B667" s="88" t="s">
        <v>1979</v>
      </c>
      <c r="C667" s="79"/>
      <c r="D667" s="79"/>
    </row>
    <row r="668" spans="1:4" ht="12.75">
      <c r="A668" s="81" t="s">
        <v>1980</v>
      </c>
      <c r="B668" s="82" t="s">
        <v>1981</v>
      </c>
      <c r="C668" s="83"/>
      <c r="D668" s="83"/>
    </row>
    <row r="669" spans="1:4" ht="12.75">
      <c r="A669" s="81" t="s">
        <v>1982</v>
      </c>
      <c r="B669" s="82" t="s">
        <v>1983</v>
      </c>
      <c r="C669" s="83"/>
      <c r="D669" s="83"/>
    </row>
    <row r="670" spans="1:4" ht="12.75">
      <c r="A670" s="81" t="s">
        <v>1984</v>
      </c>
      <c r="B670" s="82" t="s">
        <v>1985</v>
      </c>
      <c r="C670" s="83"/>
      <c r="D670" s="83"/>
    </row>
    <row r="671" spans="1:4" ht="12.75">
      <c r="A671" s="81" t="s">
        <v>1986</v>
      </c>
      <c r="B671" s="82" t="s">
        <v>1987</v>
      </c>
      <c r="C671" s="83"/>
      <c r="D671" s="83"/>
    </row>
    <row r="672" spans="1:4" ht="12.75">
      <c r="A672" s="81" t="s">
        <v>1988</v>
      </c>
      <c r="B672" s="82" t="s">
        <v>1989</v>
      </c>
      <c r="C672" s="83"/>
      <c r="D672" s="83"/>
    </row>
    <row r="673" spans="1:4" ht="12.75">
      <c r="A673" s="81" t="s">
        <v>1990</v>
      </c>
      <c r="B673" s="82" t="s">
        <v>1991</v>
      </c>
      <c r="C673" s="83"/>
      <c r="D673" s="83"/>
    </row>
    <row r="674" spans="1:4" ht="18.75">
      <c r="A674" s="80">
        <v>21</v>
      </c>
      <c r="B674" s="88" t="s">
        <v>1992</v>
      </c>
      <c r="C674" s="79"/>
      <c r="D674" s="79"/>
    </row>
    <row r="675" spans="1:4" ht="12.75">
      <c r="A675" s="81" t="s">
        <v>1993</v>
      </c>
      <c r="B675" s="82" t="s">
        <v>1994</v>
      </c>
      <c r="C675" s="83"/>
      <c r="D675" s="83"/>
    </row>
    <row r="676" spans="1:4" ht="25.5">
      <c r="A676" s="81" t="s">
        <v>1995</v>
      </c>
      <c r="B676" s="82" t="s">
        <v>1996</v>
      </c>
      <c r="C676" s="83"/>
      <c r="D676" s="83"/>
    </row>
    <row r="677" spans="1:4" ht="25.5">
      <c r="A677" s="81" t="s">
        <v>1997</v>
      </c>
      <c r="B677" s="82" t="s">
        <v>1998</v>
      </c>
      <c r="C677" s="83"/>
      <c r="D677" s="83"/>
    </row>
    <row r="678" spans="1:4" ht="12.75">
      <c r="A678" s="81" t="s">
        <v>1999</v>
      </c>
      <c r="B678" s="82" t="s">
        <v>2000</v>
      </c>
      <c r="C678" s="83"/>
      <c r="D678" s="83"/>
    </row>
    <row r="679" spans="1:4" ht="12.75">
      <c r="A679" s="81" t="s">
        <v>2001</v>
      </c>
      <c r="B679" s="92" t="s">
        <v>2002</v>
      </c>
      <c r="C679" s="83"/>
      <c r="D679" s="83"/>
    </row>
    <row r="680" spans="1:4" ht="12.75">
      <c r="A680" s="81" t="s">
        <v>2003</v>
      </c>
      <c r="B680" s="92" t="s">
        <v>2004</v>
      </c>
      <c r="C680" s="83"/>
      <c r="D680" s="83"/>
    </row>
    <row r="681" spans="1:4" ht="12.75">
      <c r="A681" s="81" t="s">
        <v>2005</v>
      </c>
      <c r="B681" s="82" t="s">
        <v>2006</v>
      </c>
      <c r="C681" s="83"/>
      <c r="D681" s="83"/>
    </row>
    <row r="682" spans="1:4" ht="12.75">
      <c r="A682" s="81" t="s">
        <v>2007</v>
      </c>
      <c r="B682" s="92" t="s">
        <v>2008</v>
      </c>
      <c r="C682" s="83"/>
      <c r="D682" s="83"/>
    </row>
    <row r="683" spans="1:4" ht="12.75">
      <c r="A683" s="81" t="s">
        <v>2009</v>
      </c>
      <c r="B683" s="92" t="s">
        <v>2010</v>
      </c>
      <c r="C683" s="83"/>
      <c r="D683" s="83"/>
    </row>
    <row r="684" spans="1:4" ht="25.5">
      <c r="A684" s="81" t="s">
        <v>2011</v>
      </c>
      <c r="B684" s="92" t="s">
        <v>2012</v>
      </c>
      <c r="C684" s="83"/>
      <c r="D684" s="83"/>
    </row>
    <row r="685" spans="1:4" ht="12.75">
      <c r="A685" s="81" t="s">
        <v>2013</v>
      </c>
      <c r="B685" s="84" t="s">
        <v>2014</v>
      </c>
      <c r="C685" s="83"/>
      <c r="D685" s="83"/>
    </row>
    <row r="686" spans="1:4" ht="12.75">
      <c r="A686" s="81" t="s">
        <v>2015</v>
      </c>
      <c r="B686" s="82" t="s">
        <v>2016</v>
      </c>
      <c r="C686" s="83"/>
      <c r="D686" s="83"/>
    </row>
    <row r="687" spans="1:4" ht="12.75">
      <c r="A687" s="81" t="s">
        <v>2017</v>
      </c>
      <c r="B687" s="82" t="s">
        <v>2018</v>
      </c>
      <c r="C687" s="83"/>
      <c r="D687" s="83"/>
    </row>
    <row r="688" spans="1:4" ht="12.75">
      <c r="A688" s="81" t="s">
        <v>2019</v>
      </c>
      <c r="B688" s="92" t="s">
        <v>2020</v>
      </c>
      <c r="C688" s="83"/>
      <c r="D688" s="83"/>
    </row>
    <row r="689" spans="1:4" ht="12.75">
      <c r="A689" s="81" t="s">
        <v>2021</v>
      </c>
      <c r="B689" s="92" t="s">
        <v>2022</v>
      </c>
      <c r="C689" s="83"/>
      <c r="D689" s="83"/>
    </row>
    <row r="690" spans="1:4" ht="12.75">
      <c r="A690" s="81" t="s">
        <v>2023</v>
      </c>
      <c r="B690" s="82" t="s">
        <v>2024</v>
      </c>
      <c r="C690" s="83"/>
      <c r="D690" s="83"/>
    </row>
    <row r="691" spans="1:4" ht="12.75">
      <c r="A691" s="81" t="s">
        <v>2025</v>
      </c>
      <c r="B691" s="82" t="s">
        <v>2026</v>
      </c>
      <c r="C691" s="83"/>
      <c r="D691" s="83"/>
    </row>
    <row r="692" spans="1:4" ht="25.5">
      <c r="A692" s="81" t="s">
        <v>2027</v>
      </c>
      <c r="B692" s="82" t="s">
        <v>2028</v>
      </c>
      <c r="C692" s="83"/>
      <c r="D692" s="83"/>
    </row>
    <row r="693" spans="1:4" ht="25.5">
      <c r="A693" s="81" t="s">
        <v>2029</v>
      </c>
      <c r="B693" s="82" t="s">
        <v>2030</v>
      </c>
      <c r="C693" s="83"/>
      <c r="D693" s="83"/>
    </row>
    <row r="694" spans="1:4" ht="12.75">
      <c r="A694" s="81" t="s">
        <v>2031</v>
      </c>
      <c r="B694" s="82" t="s">
        <v>2032</v>
      </c>
      <c r="C694" s="83"/>
      <c r="D694" s="83"/>
    </row>
    <row r="695" spans="1:4" ht="12.75">
      <c r="A695" s="81" t="s">
        <v>2033</v>
      </c>
      <c r="B695" s="82" t="s">
        <v>2034</v>
      </c>
      <c r="C695" s="83"/>
      <c r="D695" s="83"/>
    </row>
    <row r="696" spans="1:4" ht="12.75">
      <c r="A696" s="81" t="s">
        <v>2035</v>
      </c>
      <c r="B696" s="82" t="s">
        <v>2036</v>
      </c>
      <c r="C696" s="83"/>
      <c r="D696" s="83"/>
    </row>
    <row r="697" spans="1:4" ht="12.75">
      <c r="A697" s="81" t="s">
        <v>2037</v>
      </c>
      <c r="B697" s="82" t="s">
        <v>2038</v>
      </c>
      <c r="C697" s="83"/>
      <c r="D697" s="83"/>
    </row>
    <row r="698" spans="1:4" ht="12.75">
      <c r="A698" s="81" t="s">
        <v>2039</v>
      </c>
      <c r="B698" s="82" t="s">
        <v>2040</v>
      </c>
      <c r="C698" s="83"/>
      <c r="D698" s="83"/>
    </row>
    <row r="699" spans="1:4" ht="12.75">
      <c r="A699" s="81" t="s">
        <v>2041</v>
      </c>
      <c r="B699" s="82" t="s">
        <v>2042</v>
      </c>
      <c r="C699" s="83"/>
      <c r="D699" s="83"/>
    </row>
    <row r="700" spans="1:4" ht="12.75">
      <c r="A700" s="81" t="s">
        <v>2043</v>
      </c>
      <c r="B700" s="82" t="s">
        <v>2044</v>
      </c>
      <c r="C700" s="83"/>
      <c r="D700" s="83"/>
    </row>
    <row r="701" spans="1:4" ht="12.75">
      <c r="A701" s="81" t="s">
        <v>2045</v>
      </c>
      <c r="B701" s="82" t="s">
        <v>2046</v>
      </c>
      <c r="C701" s="83"/>
      <c r="D701" s="83"/>
    </row>
    <row r="702" spans="1:4" ht="12.75">
      <c r="A702" s="81" t="s">
        <v>2047</v>
      </c>
      <c r="B702" s="82" t="s">
        <v>2048</v>
      </c>
      <c r="C702" s="83"/>
      <c r="D702" s="83"/>
    </row>
    <row r="703" spans="1:4" ht="12.75">
      <c r="A703" s="81" t="s">
        <v>2049</v>
      </c>
      <c r="B703" s="82" t="s">
        <v>2050</v>
      </c>
      <c r="C703" s="83"/>
      <c r="D703" s="83"/>
    </row>
    <row r="704" spans="1:4" ht="18.75">
      <c r="A704" s="80">
        <v>22</v>
      </c>
      <c r="B704" s="88" t="s">
        <v>2051</v>
      </c>
      <c r="C704" s="79"/>
      <c r="D704" s="79"/>
    </row>
    <row r="705" spans="1:4" ht="12.75">
      <c r="A705" s="81" t="s">
        <v>2052</v>
      </c>
      <c r="B705" s="82" t="s">
        <v>2053</v>
      </c>
      <c r="C705" s="83"/>
      <c r="D705" s="83"/>
    </row>
    <row r="706" spans="1:4" ht="12.75">
      <c r="A706" s="81" t="s">
        <v>2054</v>
      </c>
      <c r="B706" s="82" t="s">
        <v>2055</v>
      </c>
      <c r="C706" s="83"/>
      <c r="D706" s="83"/>
    </row>
    <row r="707" spans="1:4" ht="12.75">
      <c r="A707" s="81" t="s">
        <v>2056</v>
      </c>
      <c r="B707" s="82" t="s">
        <v>2057</v>
      </c>
      <c r="C707" s="83"/>
      <c r="D707" s="83"/>
    </row>
    <row r="708" spans="1:4" ht="12.75">
      <c r="A708" s="81" t="s">
        <v>2058</v>
      </c>
      <c r="B708" s="82" t="s">
        <v>2059</v>
      </c>
      <c r="C708" s="83"/>
      <c r="D708" s="83"/>
    </row>
    <row r="709" spans="1:4" ht="12.75">
      <c r="A709" s="81" t="s">
        <v>2060</v>
      </c>
      <c r="B709" s="82" t="s">
        <v>2061</v>
      </c>
      <c r="C709" s="83"/>
      <c r="D709" s="83"/>
    </row>
    <row r="710" spans="1:4" ht="12.75">
      <c r="A710" s="81" t="s">
        <v>2062</v>
      </c>
      <c r="B710" s="82" t="s">
        <v>2063</v>
      </c>
      <c r="C710" s="83"/>
      <c r="D710" s="83"/>
    </row>
    <row r="711" spans="1:4" ht="12.75">
      <c r="A711" s="81" t="s">
        <v>2064</v>
      </c>
      <c r="B711" s="82" t="s">
        <v>2065</v>
      </c>
      <c r="C711" s="83"/>
      <c r="D711" s="83"/>
    </row>
    <row r="712" spans="1:4" ht="12.75">
      <c r="A712" s="81" t="s">
        <v>2066</v>
      </c>
      <c r="B712" s="82" t="s">
        <v>2067</v>
      </c>
      <c r="C712" s="83"/>
      <c r="D712" s="83"/>
    </row>
    <row r="713" spans="1:4" ht="37.5">
      <c r="A713" s="80">
        <v>23</v>
      </c>
      <c r="B713" s="88" t="s">
        <v>2068</v>
      </c>
      <c r="C713" s="79"/>
      <c r="D713" s="79"/>
    </row>
    <row r="714" spans="1:4" ht="25.5">
      <c r="A714" s="81" t="s">
        <v>2069</v>
      </c>
      <c r="B714" s="82" t="s">
        <v>2070</v>
      </c>
      <c r="C714" s="83"/>
      <c r="D714" s="83"/>
    </row>
    <row r="715" spans="1:4" ht="25.5">
      <c r="A715" s="81" t="s">
        <v>2071</v>
      </c>
      <c r="B715" s="82" t="s">
        <v>2072</v>
      </c>
      <c r="C715" s="83"/>
      <c r="D715" s="83"/>
    </row>
    <row r="716" spans="1:4" ht="12.75">
      <c r="A716" s="81" t="s">
        <v>2073</v>
      </c>
      <c r="B716" s="82" t="s">
        <v>2074</v>
      </c>
      <c r="C716" s="83"/>
      <c r="D716" s="83"/>
    </row>
    <row r="717" spans="1:4" ht="12.75">
      <c r="A717" s="81" t="s">
        <v>2075</v>
      </c>
      <c r="B717" s="82" t="s">
        <v>2076</v>
      </c>
      <c r="C717" s="83"/>
      <c r="D717" s="83"/>
    </row>
    <row r="718" spans="1:4" ht="12.75">
      <c r="A718" s="81" t="s">
        <v>2077</v>
      </c>
      <c r="B718" s="82" t="s">
        <v>2078</v>
      </c>
      <c r="C718" s="83"/>
      <c r="D718" s="83"/>
    </row>
    <row r="719" spans="1:4" ht="12.75">
      <c r="A719" s="81" t="s">
        <v>2079</v>
      </c>
      <c r="B719" s="84" t="s">
        <v>2080</v>
      </c>
      <c r="C719" s="83"/>
      <c r="D719" s="83"/>
    </row>
    <row r="720" spans="1:4" ht="12.75">
      <c r="A720" s="81" t="s">
        <v>2081</v>
      </c>
      <c r="B720" s="84" t="s">
        <v>2082</v>
      </c>
      <c r="C720" s="83"/>
      <c r="D720" s="83"/>
    </row>
    <row r="721" spans="1:4" ht="12.75">
      <c r="A721" s="81" t="s">
        <v>2083</v>
      </c>
      <c r="B721" s="84" t="s">
        <v>2084</v>
      </c>
      <c r="C721" s="83"/>
      <c r="D721" s="83"/>
    </row>
    <row r="722" spans="1:4" ht="12.75">
      <c r="A722" s="81" t="s">
        <v>2085</v>
      </c>
      <c r="B722" s="82" t="s">
        <v>2086</v>
      </c>
      <c r="C722" s="83"/>
      <c r="D722" s="83"/>
    </row>
    <row r="723" spans="1:4" ht="12.75">
      <c r="A723" s="81" t="s">
        <v>2087</v>
      </c>
      <c r="B723" s="82" t="s">
        <v>2088</v>
      </c>
      <c r="C723" s="83"/>
      <c r="D723" s="83"/>
    </row>
    <row r="724" spans="1:4" ht="12.75">
      <c r="A724" s="81" t="s">
        <v>2089</v>
      </c>
      <c r="B724" s="82" t="s">
        <v>2090</v>
      </c>
      <c r="C724" s="83"/>
      <c r="D724" s="83"/>
    </row>
    <row r="725" spans="1:4" ht="12.75">
      <c r="A725" s="81" t="s">
        <v>2091</v>
      </c>
      <c r="B725" s="82" t="s">
        <v>2092</v>
      </c>
      <c r="C725" s="83"/>
      <c r="D725" s="83"/>
    </row>
    <row r="726" spans="1:4" ht="12.75">
      <c r="A726" s="81" t="s">
        <v>2093</v>
      </c>
      <c r="B726" s="82" t="s">
        <v>2094</v>
      </c>
      <c r="C726" s="83"/>
      <c r="D726" s="83"/>
    </row>
    <row r="727" spans="1:4" ht="23.25">
      <c r="A727" s="96"/>
      <c r="B727" s="97" t="s">
        <v>2095</v>
      </c>
      <c r="C727" s="97"/>
      <c r="D727" s="79"/>
    </row>
    <row r="728" spans="1:4" ht="12.75">
      <c r="A728" s="81" t="s">
        <v>2096</v>
      </c>
      <c r="B728" s="98" t="s">
        <v>2097</v>
      </c>
      <c r="C728" s="83"/>
      <c r="D728" s="83"/>
    </row>
    <row r="729" spans="1:4" ht="25.5">
      <c r="A729" s="99" t="s">
        <v>2098</v>
      </c>
      <c r="B729" s="98" t="s">
        <v>2099</v>
      </c>
      <c r="C729" s="83"/>
      <c r="D729" s="83"/>
    </row>
    <row r="730" spans="1:4" ht="12.75">
      <c r="A730" s="99" t="s">
        <v>2100</v>
      </c>
      <c r="B730" s="98" t="s">
        <v>2101</v>
      </c>
      <c r="C730" s="83"/>
      <c r="D730" s="83"/>
    </row>
    <row r="731" spans="1:4" ht="23.25">
      <c r="A731" s="100"/>
      <c r="B731" s="97" t="s">
        <v>2102</v>
      </c>
      <c r="C731" s="97"/>
      <c r="D731" s="79"/>
    </row>
    <row r="732" spans="1:4" ht="12.75">
      <c r="A732" s="99" t="s">
        <v>2103</v>
      </c>
      <c r="B732" s="98" t="s">
        <v>2104</v>
      </c>
      <c r="C732" s="83"/>
      <c r="D732" s="83"/>
    </row>
    <row r="733" spans="1:4" ht="12.75">
      <c r="A733" s="99" t="s">
        <v>2105</v>
      </c>
      <c r="B733" s="98" t="s">
        <v>2106</v>
      </c>
      <c r="C733" s="83"/>
      <c r="D733" s="83"/>
    </row>
    <row r="734" spans="1:4" ht="12.75">
      <c r="A734" s="99" t="s">
        <v>2107</v>
      </c>
      <c r="B734" s="98" t="s">
        <v>2108</v>
      </c>
      <c r="C734" s="83"/>
      <c r="D734" s="83"/>
    </row>
  </sheetData>
  <conditionalFormatting sqref="A729:A730 A732:A734">
    <cfRule type="duplicateValues" dxfId="0" priority="1"/>
  </conditionalFormatting>
  <pageMargins left="0.23622047244094499" right="0.23622047244094499" top="0.35433070866141703" bottom="0.35433070866141703" header="0.31496062992126" footer="0.31496062992126"/>
  <pageSetup paperSize="9" scale="79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8"/>
  <sheetViews>
    <sheetView tabSelected="1" workbookViewId="0">
      <selection activeCell="N11" sqref="N11"/>
    </sheetView>
  </sheetViews>
  <sheetFormatPr defaultColWidth="9.140625" defaultRowHeight="12.75"/>
  <cols>
    <col min="1" max="1" width="17.28515625" style="27" customWidth="1"/>
    <col min="2" max="2" width="7.85546875" style="27" customWidth="1"/>
    <col min="3" max="3" width="22.7109375" style="27" customWidth="1"/>
    <col min="4" max="4" width="12.5703125" style="27" customWidth="1"/>
    <col min="5" max="5" width="10.85546875" style="27" customWidth="1"/>
    <col min="6" max="6" width="8.85546875" style="27" customWidth="1"/>
    <col min="7" max="7" width="19.28515625" style="27" customWidth="1"/>
    <col min="8" max="8" width="9.85546875" style="27" customWidth="1"/>
    <col min="9" max="9" width="8.85546875" style="27" customWidth="1"/>
    <col min="10" max="10" width="8.7109375" style="27" customWidth="1"/>
    <col min="11" max="11" width="9.42578125" style="27" customWidth="1"/>
    <col min="12" max="16384" width="9.140625" style="27"/>
  </cols>
  <sheetData>
    <row r="1" spans="1:18">
      <c r="A1" s="3"/>
      <c r="B1" s="4" t="s">
        <v>21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18">
      <c r="A2" s="3"/>
      <c r="B2" s="4" t="s">
        <v>23</v>
      </c>
      <c r="C2" s="5">
        <f>Kadar.ode.!C2</f>
        <v>7248261</v>
      </c>
      <c r="D2" s="6"/>
      <c r="E2" s="6"/>
      <c r="F2" s="6"/>
      <c r="G2" s="7"/>
    </row>
    <row r="3" spans="1:18">
      <c r="A3" s="3"/>
      <c r="B3" s="4"/>
      <c r="C3" s="5"/>
      <c r="D3" s="6"/>
      <c r="E3" s="6"/>
      <c r="F3" s="6"/>
      <c r="G3" s="7"/>
    </row>
    <row r="4" spans="1:18" ht="14.25">
      <c r="A4" s="3"/>
      <c r="B4" s="4" t="s">
        <v>2109</v>
      </c>
      <c r="C4" s="8" t="s">
        <v>18</v>
      </c>
      <c r="D4" s="9"/>
      <c r="E4" s="9"/>
      <c r="F4" s="9"/>
      <c r="G4" s="10"/>
    </row>
    <row r="5" spans="1:18" ht="15.75">
      <c r="J5" s="51"/>
      <c r="K5" s="51"/>
      <c r="L5" s="52"/>
      <c r="M5" s="52"/>
      <c r="N5" s="53"/>
    </row>
    <row r="6" spans="1:18" ht="12.75" customHeight="1">
      <c r="A6" s="383" t="s">
        <v>2110</v>
      </c>
      <c r="B6" s="383" t="s">
        <v>2111</v>
      </c>
      <c r="C6" s="383" t="s">
        <v>2112</v>
      </c>
      <c r="D6" s="383" t="s">
        <v>2113</v>
      </c>
      <c r="E6" s="383" t="s">
        <v>2114</v>
      </c>
      <c r="F6" s="390" t="s">
        <v>141</v>
      </c>
      <c r="G6" s="390"/>
      <c r="H6" s="390"/>
      <c r="I6" s="390" t="s">
        <v>142</v>
      </c>
      <c r="J6" s="390"/>
      <c r="K6" s="390"/>
      <c r="L6" s="52"/>
      <c r="M6" s="52"/>
      <c r="N6" s="53"/>
    </row>
    <row r="7" spans="1:18" ht="22.5">
      <c r="A7" s="383"/>
      <c r="B7" s="383"/>
      <c r="C7" s="383"/>
      <c r="D7" s="383"/>
      <c r="E7" s="383"/>
      <c r="F7" s="29" t="s">
        <v>2115</v>
      </c>
      <c r="G7" s="19" t="s">
        <v>2116</v>
      </c>
      <c r="H7" s="30" t="s">
        <v>2117</v>
      </c>
      <c r="I7" s="29" t="s">
        <v>2115</v>
      </c>
      <c r="J7" s="19" t="s">
        <v>2116</v>
      </c>
      <c r="K7" s="30" t="s">
        <v>2117</v>
      </c>
      <c r="L7" s="53"/>
      <c r="M7" s="53"/>
      <c r="N7" s="53"/>
    </row>
    <row r="8" spans="1:18">
      <c r="A8" s="31" t="s">
        <v>2118</v>
      </c>
      <c r="B8" s="31"/>
      <c r="C8" s="31"/>
      <c r="D8" s="31"/>
      <c r="E8" s="31"/>
      <c r="F8" s="31"/>
      <c r="G8" s="32"/>
      <c r="H8" s="33"/>
      <c r="I8" s="54"/>
      <c r="J8" s="55"/>
      <c r="K8" s="33"/>
      <c r="L8" s="53"/>
      <c r="M8" s="53"/>
      <c r="N8" s="53"/>
    </row>
    <row r="9" spans="1:18" ht="11.1" customHeight="1">
      <c r="A9" s="34"/>
      <c r="B9" s="34"/>
      <c r="C9" s="34"/>
      <c r="D9" s="34"/>
      <c r="E9" s="34"/>
      <c r="F9" s="34"/>
      <c r="G9" s="34"/>
      <c r="H9" s="35"/>
      <c r="I9" s="34"/>
      <c r="J9" s="20"/>
      <c r="K9" s="35"/>
    </row>
    <row r="10" spans="1:18" ht="11.1" customHeight="1">
      <c r="A10" s="34"/>
      <c r="B10" s="34"/>
      <c r="C10" s="34"/>
      <c r="D10" s="34"/>
      <c r="E10" s="34"/>
      <c r="F10" s="34"/>
      <c r="G10" s="34"/>
      <c r="H10" s="36"/>
      <c r="I10" s="34"/>
      <c r="J10" s="20"/>
      <c r="K10" s="36"/>
      <c r="Q10" s="62"/>
      <c r="R10" s="62"/>
    </row>
    <row r="11" spans="1:18" ht="15">
      <c r="A11" s="37" t="s">
        <v>2119</v>
      </c>
      <c r="B11" s="37"/>
      <c r="C11" s="37"/>
      <c r="D11" s="37"/>
      <c r="E11" s="31"/>
      <c r="F11" s="31"/>
      <c r="G11" s="32"/>
      <c r="H11" s="33"/>
      <c r="I11" s="54"/>
      <c r="J11" s="55"/>
      <c r="K11" s="33"/>
      <c r="Q11" s="62"/>
      <c r="R11" s="62"/>
    </row>
    <row r="12" spans="1:18" ht="11.1" customHeight="1">
      <c r="A12" s="34"/>
      <c r="B12" s="38"/>
      <c r="C12" s="38"/>
      <c r="D12" s="38"/>
      <c r="E12" s="38"/>
      <c r="F12" s="34"/>
      <c r="G12" s="34"/>
      <c r="H12" s="35"/>
      <c r="I12" s="34"/>
      <c r="J12" s="20"/>
      <c r="K12" s="35"/>
      <c r="Q12" s="62"/>
      <c r="R12" s="62"/>
    </row>
    <row r="13" spans="1:18" ht="11.1" customHeight="1">
      <c r="A13" s="34"/>
      <c r="B13" s="38"/>
      <c r="C13" s="38"/>
      <c r="D13" s="38"/>
      <c r="E13" s="38"/>
      <c r="F13" s="34"/>
      <c r="G13" s="34"/>
      <c r="H13" s="36"/>
      <c r="I13" s="34"/>
      <c r="J13" s="20"/>
      <c r="K13" s="36"/>
      <c r="Q13" s="62"/>
      <c r="R13" s="62"/>
    </row>
    <row r="14" spans="1:18" ht="15">
      <c r="A14" s="31" t="s">
        <v>2120</v>
      </c>
      <c r="B14" s="31"/>
      <c r="C14" s="31"/>
      <c r="D14" s="31"/>
      <c r="E14" s="31"/>
      <c r="F14" s="31"/>
      <c r="G14" s="32"/>
      <c r="H14" s="33"/>
      <c r="I14" s="54"/>
      <c r="J14" s="55"/>
      <c r="K14" s="33"/>
      <c r="Q14" s="62"/>
      <c r="R14" s="62"/>
    </row>
    <row r="15" spans="1:18" ht="11.1" customHeight="1">
      <c r="A15" s="34"/>
      <c r="B15" s="38"/>
      <c r="C15" s="38"/>
      <c r="D15" s="38"/>
      <c r="E15" s="38"/>
      <c r="F15" s="34"/>
      <c r="G15" s="34"/>
      <c r="H15" s="35"/>
      <c r="I15" s="34"/>
      <c r="J15" s="20"/>
      <c r="K15" s="35"/>
    </row>
    <row r="16" spans="1:18" ht="11.1" customHeight="1">
      <c r="A16" s="34"/>
      <c r="B16" s="38"/>
      <c r="C16" s="38"/>
      <c r="D16" s="38"/>
      <c r="E16" s="38"/>
      <c r="F16" s="34"/>
      <c r="G16" s="34"/>
      <c r="H16" s="39"/>
      <c r="I16" s="34"/>
      <c r="J16" s="20"/>
      <c r="K16" s="39"/>
    </row>
    <row r="17" spans="1:11">
      <c r="A17" s="40" t="s">
        <v>2161</v>
      </c>
      <c r="B17" s="41"/>
      <c r="C17" s="41"/>
      <c r="D17" s="41"/>
      <c r="E17" s="41"/>
      <c r="F17" s="40"/>
      <c r="G17" s="40"/>
      <c r="H17" s="42">
        <v>1075766.8999999999</v>
      </c>
      <c r="I17" s="56"/>
      <c r="J17" s="57"/>
      <c r="K17" s="42">
        <v>722211</v>
      </c>
    </row>
    <row r="18" spans="1:11" ht="11.1" customHeight="1">
      <c r="A18" s="34"/>
      <c r="B18" s="38"/>
      <c r="C18" s="38"/>
      <c r="D18" s="38"/>
      <c r="E18" s="38"/>
      <c r="F18" s="34"/>
      <c r="G18" s="34"/>
      <c r="H18" s="39"/>
      <c r="I18" s="34"/>
      <c r="J18" s="20"/>
      <c r="K18" s="39"/>
    </row>
    <row r="19" spans="1:11" ht="11.1" customHeight="1">
      <c r="A19" s="394" t="s">
        <v>2121</v>
      </c>
      <c r="B19" s="395"/>
      <c r="C19" s="38"/>
      <c r="D19" s="38"/>
      <c r="E19" s="38"/>
      <c r="F19" s="34"/>
      <c r="G19" s="34"/>
      <c r="H19" s="34"/>
      <c r="I19" s="34"/>
      <c r="J19" s="20"/>
      <c r="K19" s="20"/>
    </row>
    <row r="20" spans="1:11" ht="11.1" customHeight="1">
      <c r="A20" s="34"/>
      <c r="B20" s="38"/>
      <c r="C20" s="38"/>
      <c r="D20" s="38"/>
      <c r="E20" s="38"/>
      <c r="F20" s="34"/>
      <c r="G20" s="34"/>
      <c r="H20" s="36"/>
      <c r="I20" s="34"/>
      <c r="J20" s="20"/>
      <c r="K20" s="36"/>
    </row>
    <row r="21" spans="1:11">
      <c r="A21" s="31" t="s">
        <v>2122</v>
      </c>
      <c r="B21" s="31"/>
      <c r="C21" s="31"/>
      <c r="D21" s="31"/>
      <c r="E21" s="31"/>
      <c r="F21" s="31"/>
      <c r="G21" s="32"/>
      <c r="H21" s="33"/>
      <c r="I21" s="54"/>
      <c r="J21" s="55"/>
      <c r="K21" s="33"/>
    </row>
    <row r="22" spans="1:11" ht="13.5" customHeight="1">
      <c r="A22" s="31" t="s">
        <v>2123</v>
      </c>
      <c r="B22" s="38" t="s">
        <v>2124</v>
      </c>
      <c r="C22" s="43"/>
      <c r="D22" s="43"/>
      <c r="E22" s="43"/>
      <c r="F22" s="43"/>
      <c r="G22" s="43"/>
      <c r="H22" s="43">
        <v>122748.22</v>
      </c>
      <c r="I22" s="58"/>
      <c r="J22" s="59"/>
      <c r="K22" s="43">
        <v>49582.3</v>
      </c>
    </row>
    <row r="23" spans="1:11" ht="13.5" customHeight="1">
      <c r="A23" s="31" t="s">
        <v>2125</v>
      </c>
      <c r="B23" s="38" t="s">
        <v>2126</v>
      </c>
      <c r="C23" s="43"/>
      <c r="D23" s="43"/>
      <c r="E23" s="43"/>
      <c r="F23" s="43"/>
      <c r="G23" s="43"/>
      <c r="H23" s="43">
        <v>723525.54</v>
      </c>
      <c r="I23" s="58"/>
      <c r="J23" s="59"/>
      <c r="K23" s="43">
        <v>421616</v>
      </c>
    </row>
    <row r="24" spans="1:11" ht="13.5" customHeight="1">
      <c r="A24" s="31" t="s">
        <v>2127</v>
      </c>
      <c r="B24" s="38" t="s">
        <v>2128</v>
      </c>
      <c r="C24" s="43"/>
      <c r="D24" s="43"/>
      <c r="E24" s="43"/>
      <c r="F24" s="43"/>
      <c r="G24" s="43"/>
      <c r="H24" s="43">
        <v>40026</v>
      </c>
      <c r="I24" s="58"/>
      <c r="J24" s="59"/>
      <c r="K24" s="43">
        <v>138487</v>
      </c>
    </row>
    <row r="25" spans="1:11" ht="13.5" customHeight="1">
      <c r="A25" s="31" t="s">
        <v>2129</v>
      </c>
      <c r="B25" s="38" t="s">
        <v>2130</v>
      </c>
      <c r="C25" s="43"/>
      <c r="D25" s="43"/>
      <c r="E25" s="43"/>
      <c r="F25" s="43"/>
      <c r="G25" s="43"/>
      <c r="H25" s="43">
        <v>2430.5500000000002</v>
      </c>
      <c r="I25" s="58"/>
      <c r="J25" s="59"/>
      <c r="K25" s="43"/>
    </row>
    <row r="26" spans="1:11">
      <c r="A26" s="31" t="s">
        <v>2131</v>
      </c>
      <c r="B26" s="38" t="s">
        <v>2132</v>
      </c>
      <c r="C26" s="43"/>
      <c r="D26" s="43"/>
      <c r="E26" s="43"/>
      <c r="F26" s="43"/>
      <c r="G26" s="43"/>
      <c r="H26" s="43"/>
      <c r="I26" s="58"/>
      <c r="J26" s="59"/>
      <c r="K26" s="43"/>
    </row>
    <row r="27" spans="1:11" ht="13.5" customHeight="1">
      <c r="A27" s="31" t="s">
        <v>2133</v>
      </c>
      <c r="B27" s="38" t="s">
        <v>2134</v>
      </c>
      <c r="C27" s="43"/>
      <c r="D27" s="43"/>
      <c r="E27" s="43"/>
      <c r="F27" s="43"/>
      <c r="G27" s="43"/>
      <c r="H27" s="43">
        <v>223521.32</v>
      </c>
      <c r="I27" s="58"/>
      <c r="J27" s="59"/>
      <c r="K27" s="43">
        <v>222633</v>
      </c>
    </row>
    <row r="28" spans="1:11" ht="13.5" customHeight="1">
      <c r="A28" s="31" t="s">
        <v>2135</v>
      </c>
      <c r="B28" s="38" t="s">
        <v>2136</v>
      </c>
      <c r="C28" s="43"/>
      <c r="D28" s="43"/>
      <c r="E28" s="43"/>
      <c r="F28" s="43"/>
      <c r="G28" s="43"/>
      <c r="H28" s="43">
        <v>333636.33</v>
      </c>
      <c r="I28" s="58"/>
      <c r="J28" s="59"/>
      <c r="K28" s="43">
        <v>113407</v>
      </c>
    </row>
    <row r="29" spans="1:11" ht="13.5" customHeight="1">
      <c r="A29" s="31" t="s">
        <v>2137</v>
      </c>
      <c r="B29" s="38" t="s">
        <v>2138</v>
      </c>
      <c r="C29" s="43"/>
      <c r="D29" s="43"/>
      <c r="E29" s="43"/>
      <c r="F29" s="43"/>
      <c r="G29" s="43"/>
      <c r="H29" s="43"/>
      <c r="I29" s="58"/>
      <c r="J29" s="59"/>
      <c r="K29" s="43"/>
    </row>
    <row r="30" spans="1:11" ht="13.5" customHeight="1">
      <c r="A30" s="31" t="s">
        <v>2139</v>
      </c>
      <c r="B30" s="38" t="s">
        <v>2140</v>
      </c>
      <c r="C30" s="43"/>
      <c r="D30" s="43"/>
      <c r="E30" s="43"/>
      <c r="F30" s="43"/>
      <c r="G30" s="43"/>
      <c r="H30" s="43">
        <v>54932.62</v>
      </c>
      <c r="I30" s="58"/>
      <c r="J30" s="59"/>
      <c r="K30" s="43">
        <v>19694.2</v>
      </c>
    </row>
    <row r="31" spans="1:11" ht="13.5" customHeight="1">
      <c r="A31" s="31" t="s">
        <v>2141</v>
      </c>
      <c r="B31" s="38" t="s">
        <v>2142</v>
      </c>
      <c r="C31" s="43"/>
      <c r="D31" s="43"/>
      <c r="E31" s="43"/>
      <c r="F31" s="43"/>
      <c r="G31" s="43"/>
      <c r="H31" s="43">
        <v>4423.29</v>
      </c>
      <c r="I31" s="58"/>
      <c r="J31" s="59"/>
      <c r="K31" s="43">
        <v>3506.57</v>
      </c>
    </row>
    <row r="32" spans="1:11" ht="13.5" customHeight="1">
      <c r="A32" s="31" t="s">
        <v>2143</v>
      </c>
      <c r="B32" s="38" t="s">
        <v>2144</v>
      </c>
      <c r="C32" s="43"/>
      <c r="D32" s="43"/>
      <c r="E32" s="43"/>
      <c r="F32" s="43"/>
      <c r="G32" s="43"/>
      <c r="H32" s="43"/>
      <c r="I32" s="58"/>
      <c r="J32" s="58"/>
      <c r="K32" s="43"/>
    </row>
    <row r="33" spans="1:11" ht="13.5" customHeight="1">
      <c r="A33" s="31" t="s">
        <v>2145</v>
      </c>
      <c r="B33" s="38" t="s">
        <v>2146</v>
      </c>
      <c r="C33" s="43"/>
      <c r="D33" s="43"/>
      <c r="E33" s="43"/>
      <c r="F33" s="43"/>
      <c r="G33" s="43"/>
      <c r="H33" s="43">
        <v>865753.39</v>
      </c>
      <c r="I33" s="58"/>
      <c r="J33" s="58"/>
      <c r="K33" s="43">
        <v>762077</v>
      </c>
    </row>
    <row r="34" spans="1:11" ht="13.5" customHeight="1">
      <c r="A34" s="31" t="s">
        <v>2147</v>
      </c>
      <c r="B34" s="38" t="s">
        <v>2148</v>
      </c>
      <c r="C34" s="43"/>
      <c r="D34" s="43"/>
      <c r="E34" s="43"/>
      <c r="F34" s="43"/>
      <c r="G34" s="43"/>
      <c r="H34" s="34"/>
      <c r="I34" s="58"/>
      <c r="J34" s="58"/>
      <c r="K34" s="43"/>
    </row>
    <row r="35" spans="1:11">
      <c r="A35" s="31" t="s">
        <v>2149</v>
      </c>
      <c r="B35" s="38" t="s">
        <v>2150</v>
      </c>
      <c r="C35" s="43"/>
      <c r="D35" s="43"/>
      <c r="E35" s="43"/>
      <c r="F35" s="43"/>
      <c r="G35" s="43"/>
      <c r="H35" s="36"/>
      <c r="I35" s="58"/>
      <c r="J35" s="58"/>
      <c r="K35" s="43"/>
    </row>
    <row r="36" spans="1:11" ht="14.25">
      <c r="A36" s="44" t="s">
        <v>106</v>
      </c>
      <c r="B36" s="45"/>
      <c r="C36" s="45"/>
      <c r="D36" s="45"/>
      <c r="E36" s="45"/>
      <c r="F36" s="46"/>
      <c r="G36" s="47"/>
      <c r="H36" s="48">
        <f>SUM(H22:H35)</f>
        <v>2370997.2599999998</v>
      </c>
      <c r="I36" s="60"/>
      <c r="J36" s="47"/>
      <c r="K36" s="61">
        <f>SUM(K22:K35)</f>
        <v>1731003.0699999998</v>
      </c>
    </row>
    <row r="37" spans="1:1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1:11" s="1" customFormat="1" ht="15.75">
      <c r="B38" s="50"/>
      <c r="C38" s="50"/>
      <c r="D38" s="50"/>
      <c r="E38" s="50"/>
      <c r="F38" s="50"/>
      <c r="G38" s="50"/>
      <c r="H38" s="50"/>
      <c r="I38" s="50"/>
      <c r="J38" s="50"/>
      <c r="K38" s="50"/>
    </row>
  </sheetData>
  <mergeCells count="7">
    <mergeCell ref="F6:H6"/>
    <mergeCell ref="I6:K6"/>
    <mergeCell ref="A6:A7"/>
    <mergeCell ref="B6:B7"/>
    <mergeCell ref="C6:C7"/>
    <mergeCell ref="D6:D7"/>
    <mergeCell ref="E6:E7"/>
  </mergeCells>
  <pageMargins left="0.23622047244094499" right="0.23622047244094499" top="0.74803149606299202" bottom="0.74803149606299202" header="0.31496062992126" footer="0.31496062992126"/>
  <pageSetup paperSize="9" fitToHeight="0" orientation="landscape"/>
  <headerFooter alignWithMargins="0">
    <oddFooter>&amp;R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workbookViewId="0">
      <selection activeCell="D10" sqref="D10"/>
    </sheetView>
  </sheetViews>
  <sheetFormatPr defaultColWidth="9.140625" defaultRowHeight="11.25"/>
  <cols>
    <col min="1" max="1" width="5.42578125" style="2" customWidth="1"/>
    <col min="2" max="2" width="40" style="2" customWidth="1"/>
    <col min="3" max="3" width="12.7109375" style="2" customWidth="1"/>
    <col min="4" max="4" width="12.5703125" style="2" customWidth="1"/>
    <col min="5" max="16384" width="9.140625" style="2"/>
  </cols>
  <sheetData>
    <row r="1" spans="1:7" s="1" customFormat="1" ht="15.75">
      <c r="A1" s="3"/>
      <c r="B1" s="4" t="s">
        <v>21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7" s="1" customFormat="1" ht="15.75">
      <c r="A2" s="3"/>
      <c r="B2" s="4" t="s">
        <v>23</v>
      </c>
      <c r="C2" s="5">
        <f>Kadar.ode.!C2</f>
        <v>7248261</v>
      </c>
      <c r="D2" s="6"/>
      <c r="E2" s="6"/>
      <c r="F2" s="6"/>
      <c r="G2" s="7"/>
    </row>
    <row r="3" spans="1:7" s="1" customFormat="1" ht="15.75">
      <c r="A3" s="3"/>
      <c r="B3" s="4"/>
      <c r="C3" s="5"/>
      <c r="D3" s="6"/>
      <c r="E3" s="6"/>
      <c r="F3" s="6"/>
      <c r="G3" s="7"/>
    </row>
    <row r="4" spans="1:7" ht="14.25">
      <c r="A4" s="3"/>
      <c r="B4" s="4" t="s">
        <v>2151</v>
      </c>
      <c r="C4" s="8" t="s">
        <v>19</v>
      </c>
      <c r="D4" s="9"/>
      <c r="E4" s="9"/>
      <c r="F4" s="9"/>
      <c r="G4" s="10"/>
    </row>
    <row r="5" spans="1:7" ht="15.75">
      <c r="A5" s="11"/>
      <c r="B5" s="12"/>
      <c r="C5" s="13"/>
      <c r="D5" s="14"/>
    </row>
    <row r="6" spans="1:7" ht="12.75">
      <c r="A6" s="391" t="s">
        <v>2152</v>
      </c>
      <c r="B6" s="383" t="s">
        <v>2153</v>
      </c>
      <c r="C6" s="383" t="s">
        <v>2117</v>
      </c>
      <c r="D6" s="383"/>
    </row>
    <row r="7" spans="1:7" ht="45">
      <c r="A7" s="391"/>
      <c r="B7" s="383"/>
      <c r="C7" s="21" t="s">
        <v>141</v>
      </c>
      <c r="D7" s="21" t="s">
        <v>142</v>
      </c>
    </row>
    <row r="8" spans="1:7" s="1" customFormat="1" ht="23.25">
      <c r="A8" s="24"/>
      <c r="B8" s="25" t="s">
        <v>2154</v>
      </c>
      <c r="C8" s="26"/>
      <c r="D8" s="26"/>
    </row>
    <row r="9" spans="1:7" s="1" customFormat="1" ht="23.25">
      <c r="A9" s="24"/>
      <c r="B9" s="23" t="s">
        <v>2155</v>
      </c>
      <c r="C9" s="22">
        <v>425737.65</v>
      </c>
      <c r="D9" s="22">
        <v>199928.87</v>
      </c>
    </row>
  </sheetData>
  <mergeCells count="3">
    <mergeCell ref="C6:D6"/>
    <mergeCell ref="A6:A7"/>
    <mergeCell ref="B6:B7"/>
  </mergeCells>
  <pageMargins left="0.25" right="0.25" top="0.75" bottom="0.75" header="0.3" footer="0.3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9"/>
  <sheetViews>
    <sheetView workbookViewId="0">
      <selection activeCell="D10" sqref="D10"/>
    </sheetView>
  </sheetViews>
  <sheetFormatPr defaultColWidth="9.140625" defaultRowHeight="11.25"/>
  <cols>
    <col min="1" max="1" width="5.42578125" style="2" customWidth="1"/>
    <col min="2" max="2" width="40" style="2" customWidth="1"/>
    <col min="3" max="3" width="12.7109375" style="2" customWidth="1"/>
    <col min="4" max="4" width="12.5703125" style="2" customWidth="1"/>
    <col min="5" max="16384" width="9.140625" style="2"/>
  </cols>
  <sheetData>
    <row r="1" spans="1:7" s="1" customFormat="1" ht="15.75">
      <c r="A1" s="3"/>
      <c r="B1" s="4" t="s">
        <v>21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7" s="1" customFormat="1" ht="15.75">
      <c r="A2" s="3"/>
      <c r="B2" s="4" t="s">
        <v>23</v>
      </c>
      <c r="C2" s="5">
        <f>Kadar.ode.!C2</f>
        <v>7248261</v>
      </c>
      <c r="D2" s="6"/>
      <c r="E2" s="6"/>
      <c r="F2" s="6"/>
      <c r="G2" s="7"/>
    </row>
    <row r="3" spans="1:7" s="1" customFormat="1" ht="15.75">
      <c r="A3" s="3"/>
      <c r="B3" s="4"/>
      <c r="C3" s="5"/>
      <c r="D3" s="6"/>
      <c r="E3" s="6"/>
      <c r="F3" s="6"/>
      <c r="G3" s="7"/>
    </row>
    <row r="4" spans="1:7" ht="14.25">
      <c r="A4" s="3"/>
      <c r="B4" s="4" t="s">
        <v>2156</v>
      </c>
      <c r="C4" s="8" t="s">
        <v>20</v>
      </c>
      <c r="D4" s="9"/>
      <c r="E4" s="9"/>
      <c r="F4" s="9"/>
      <c r="G4" s="10"/>
    </row>
    <row r="5" spans="1:7" ht="15.75">
      <c r="A5" s="11"/>
      <c r="B5" s="12"/>
      <c r="C5" s="13"/>
      <c r="D5" s="14"/>
    </row>
    <row r="6" spans="1:7" ht="12.75">
      <c r="A6" s="393" t="s">
        <v>2152</v>
      </c>
      <c r="B6" s="392" t="s">
        <v>20</v>
      </c>
      <c r="C6" s="392" t="s">
        <v>2117</v>
      </c>
      <c r="D6" s="392"/>
    </row>
    <row r="7" spans="1:7" ht="45">
      <c r="A7" s="393"/>
      <c r="B7" s="392"/>
      <c r="C7" s="15" t="s">
        <v>141</v>
      </c>
      <c r="D7" s="15" t="s">
        <v>2157</v>
      </c>
    </row>
    <row r="8" spans="1:7">
      <c r="A8" s="16"/>
      <c r="B8" s="18" t="s">
        <v>2158</v>
      </c>
      <c r="C8" s="16">
        <v>1000535.56</v>
      </c>
      <c r="D8" s="16"/>
    </row>
    <row r="9" spans="1:7" s="1" customFormat="1" ht="24" customHeight="1">
      <c r="A9" s="16"/>
      <c r="B9" s="17" t="s">
        <v>2159</v>
      </c>
      <c r="C9" s="16">
        <v>448000</v>
      </c>
      <c r="D9" s="16">
        <v>1332646.18</v>
      </c>
    </row>
  </sheetData>
  <mergeCells count="3">
    <mergeCell ref="C6:D6"/>
    <mergeCell ref="A6:A7"/>
    <mergeCell ref="B6:B7"/>
  </mergeCells>
  <pageMargins left="0.25" right="0.25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4"/>
  <sheetViews>
    <sheetView workbookViewId="0">
      <selection activeCell="B6" sqref="B6:B8"/>
    </sheetView>
  </sheetViews>
  <sheetFormatPr defaultColWidth="9.140625" defaultRowHeight="15.75"/>
  <cols>
    <col min="1" max="1" width="21.42578125" style="246" customWidth="1"/>
    <col min="2" max="2" width="5.85546875" style="246" customWidth="1"/>
    <col min="3" max="3" width="7.85546875" style="246" customWidth="1"/>
    <col min="4" max="4" width="6.5703125" style="246" customWidth="1"/>
    <col min="5" max="11" width="4" style="246" customWidth="1"/>
    <col min="12" max="14" width="4" style="306" customWidth="1"/>
    <col min="15" max="15" width="4" style="309" customWidth="1"/>
    <col min="16" max="17" width="4" style="246" customWidth="1"/>
    <col min="18" max="19" width="4" style="306" customWidth="1"/>
    <col min="20" max="20" width="4" style="309" customWidth="1"/>
    <col min="21" max="22" width="4" style="246" customWidth="1"/>
    <col min="23" max="23" width="4" style="263" customWidth="1"/>
    <col min="24" max="30" width="4" style="246" customWidth="1"/>
    <col min="31" max="31" width="4.140625" style="246" customWidth="1"/>
    <col min="32" max="32" width="4" style="246" customWidth="1"/>
    <col min="33" max="16384" width="9.140625" style="246"/>
  </cols>
  <sheetData>
    <row r="1" spans="1:32" ht="15.75" customHeight="1">
      <c r="A1" s="313"/>
      <c r="B1" s="314" t="s">
        <v>21</v>
      </c>
      <c r="C1" s="215" t="s">
        <v>22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31"/>
    </row>
    <row r="2" spans="1:32" ht="15.75" customHeight="1">
      <c r="A2" s="313"/>
      <c r="B2" s="314" t="s">
        <v>23</v>
      </c>
      <c r="C2" s="316">
        <v>7248261</v>
      </c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31"/>
    </row>
    <row r="3" spans="1:32">
      <c r="A3" s="313"/>
      <c r="B3" s="314" t="s">
        <v>24</v>
      </c>
      <c r="C3" s="215" t="s">
        <v>25</v>
      </c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31"/>
    </row>
    <row r="4" spans="1:32">
      <c r="A4" s="313"/>
      <c r="B4" s="314" t="s">
        <v>26</v>
      </c>
      <c r="C4" s="8" t="s">
        <v>8</v>
      </c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32"/>
    </row>
    <row r="5" spans="1:32" ht="12.75" customHeight="1">
      <c r="A5" s="11"/>
      <c r="C5" s="247"/>
      <c r="D5" s="294"/>
      <c r="E5" s="294"/>
      <c r="F5" s="294"/>
      <c r="G5" s="294"/>
      <c r="H5" s="294"/>
      <c r="I5" s="294"/>
      <c r="J5" s="294"/>
    </row>
    <row r="6" spans="1:32" s="311" customFormat="1" ht="34.5" customHeight="1">
      <c r="A6" s="365" t="s">
        <v>27</v>
      </c>
      <c r="B6" s="367" t="s">
        <v>2160</v>
      </c>
      <c r="C6" s="367" t="s">
        <v>28</v>
      </c>
      <c r="D6" s="367" t="s">
        <v>29</v>
      </c>
      <c r="E6" s="364" t="s">
        <v>30</v>
      </c>
      <c r="F6" s="364"/>
      <c r="G6" s="364"/>
      <c r="H6" s="364"/>
      <c r="I6" s="365" t="s">
        <v>31</v>
      </c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4" t="s">
        <v>32</v>
      </c>
      <c r="AE6" s="364"/>
      <c r="AF6" s="364"/>
    </row>
    <row r="7" spans="1:32" s="294" customFormat="1" ht="47.25" customHeight="1">
      <c r="A7" s="365"/>
      <c r="B7" s="367"/>
      <c r="C7" s="367"/>
      <c r="D7" s="367"/>
      <c r="E7" s="367" t="s">
        <v>33</v>
      </c>
      <c r="F7" s="367" t="s">
        <v>34</v>
      </c>
      <c r="G7" s="367" t="s">
        <v>35</v>
      </c>
      <c r="H7" s="368" t="s">
        <v>36</v>
      </c>
      <c r="I7" s="367" t="s">
        <v>37</v>
      </c>
      <c r="J7" s="367" t="s">
        <v>38</v>
      </c>
      <c r="K7" s="367" t="s">
        <v>39</v>
      </c>
      <c r="L7" s="366" t="s">
        <v>40</v>
      </c>
      <c r="M7" s="366"/>
      <c r="N7" s="366"/>
      <c r="O7" s="366"/>
      <c r="P7" s="366"/>
      <c r="Q7" s="367" t="s">
        <v>41</v>
      </c>
      <c r="R7" s="367" t="s">
        <v>42</v>
      </c>
      <c r="S7" s="364" t="s">
        <v>43</v>
      </c>
      <c r="T7" s="364"/>
      <c r="U7" s="364"/>
      <c r="V7" s="364"/>
      <c r="W7" s="364"/>
      <c r="X7" s="364"/>
      <c r="Y7" s="367" t="s">
        <v>44</v>
      </c>
      <c r="Z7" s="367" t="s">
        <v>45</v>
      </c>
      <c r="AA7" s="367" t="s">
        <v>46</v>
      </c>
      <c r="AB7" s="367" t="s">
        <v>47</v>
      </c>
      <c r="AC7" s="367" t="s">
        <v>48</v>
      </c>
      <c r="AD7" s="364"/>
      <c r="AE7" s="364"/>
      <c r="AF7" s="364"/>
    </row>
    <row r="8" spans="1:32" s="294" customFormat="1" ht="87" customHeight="1">
      <c r="A8" s="365"/>
      <c r="B8" s="367"/>
      <c r="C8" s="367"/>
      <c r="D8" s="367"/>
      <c r="E8" s="367"/>
      <c r="F8" s="367"/>
      <c r="G8" s="367"/>
      <c r="H8" s="368"/>
      <c r="I8" s="367"/>
      <c r="J8" s="367"/>
      <c r="K8" s="367"/>
      <c r="L8" s="268" t="s">
        <v>33</v>
      </c>
      <c r="M8" s="268" t="s">
        <v>34</v>
      </c>
      <c r="N8" s="268" t="s">
        <v>35</v>
      </c>
      <c r="O8" s="268" t="s">
        <v>47</v>
      </c>
      <c r="P8" s="318" t="s">
        <v>49</v>
      </c>
      <c r="Q8" s="367"/>
      <c r="R8" s="367"/>
      <c r="S8" s="268" t="s">
        <v>50</v>
      </c>
      <c r="T8" s="268" t="s">
        <v>34</v>
      </c>
      <c r="U8" s="268" t="s">
        <v>51</v>
      </c>
      <c r="V8" s="318" t="s">
        <v>52</v>
      </c>
      <c r="W8" s="318" t="s">
        <v>53</v>
      </c>
      <c r="X8" s="318" t="s">
        <v>54</v>
      </c>
      <c r="Y8" s="367"/>
      <c r="Z8" s="367"/>
      <c r="AA8" s="367"/>
      <c r="AB8" s="367"/>
      <c r="AC8" s="367"/>
      <c r="AD8" s="268" t="s">
        <v>55</v>
      </c>
      <c r="AE8" s="268" t="s">
        <v>56</v>
      </c>
      <c r="AF8" s="268" t="s">
        <v>57</v>
      </c>
    </row>
    <row r="9" spans="1:32" s="312" customFormat="1">
      <c r="A9" s="319" t="s">
        <v>58</v>
      </c>
      <c r="B9" s="319">
        <v>990</v>
      </c>
      <c r="C9" s="319">
        <v>17516</v>
      </c>
      <c r="D9" s="320">
        <f>C9/H9/3.65</f>
        <v>29.0842673308427</v>
      </c>
      <c r="E9" s="270">
        <v>130</v>
      </c>
      <c r="F9" s="270">
        <v>35</v>
      </c>
      <c r="G9" s="321"/>
      <c r="H9" s="274">
        <f>SUM(E9:G9)</f>
        <v>165</v>
      </c>
      <c r="I9" s="326"/>
      <c r="J9" s="326"/>
      <c r="K9" s="326"/>
      <c r="L9" s="321">
        <v>4</v>
      </c>
      <c r="M9" s="321"/>
      <c r="N9" s="321"/>
      <c r="O9" s="321"/>
      <c r="P9" s="327">
        <f>SUM(L9:O9)</f>
        <v>4</v>
      </c>
      <c r="Q9" s="333">
        <f>I9-P9</f>
        <v>-4</v>
      </c>
      <c r="R9" s="326"/>
      <c r="S9" s="334">
        <v>9</v>
      </c>
      <c r="T9" s="321"/>
      <c r="U9" s="321"/>
      <c r="V9" s="321"/>
      <c r="W9" s="321"/>
      <c r="X9" s="327">
        <f>SUM(S9:W9)</f>
        <v>9</v>
      </c>
      <c r="Y9" s="333">
        <f>R9-X9</f>
        <v>-9</v>
      </c>
      <c r="Z9" s="326"/>
      <c r="AA9" s="270"/>
      <c r="AB9" s="270"/>
      <c r="AC9" s="336">
        <f>Z9-(AA9+AB9)</f>
        <v>0</v>
      </c>
      <c r="AD9" s="326">
        <v>3</v>
      </c>
      <c r="AE9" s="326">
        <v>29</v>
      </c>
      <c r="AF9" s="326">
        <v>1</v>
      </c>
    </row>
    <row r="10" spans="1:32" s="312" customFormat="1">
      <c r="A10" s="319"/>
      <c r="B10" s="319"/>
      <c r="C10" s="319"/>
      <c r="D10" s="319" t="e">
        <f t="shared" ref="D10:D23" si="0">C10/H10/3.65</f>
        <v>#DIV/0!</v>
      </c>
      <c r="E10" s="270"/>
      <c r="F10" s="270"/>
      <c r="G10" s="270"/>
      <c r="H10" s="274">
        <f t="shared" ref="H10:H23" si="1">SUM(E10:G10)</f>
        <v>0</v>
      </c>
      <c r="I10" s="326"/>
      <c r="J10" s="326"/>
      <c r="K10" s="326"/>
      <c r="L10" s="321"/>
      <c r="M10" s="321"/>
      <c r="N10" s="321"/>
      <c r="O10" s="321"/>
      <c r="P10" s="327">
        <f t="shared" ref="P10:P23" si="2">SUM(L10:O10)</f>
        <v>0</v>
      </c>
      <c r="Q10" s="333">
        <f t="shared" ref="Q10:Q23" si="3">I10-P10</f>
        <v>0</v>
      </c>
      <c r="R10" s="326"/>
      <c r="S10" s="334"/>
      <c r="T10" s="321"/>
      <c r="U10" s="321"/>
      <c r="V10" s="321"/>
      <c r="W10" s="321"/>
      <c r="X10" s="327">
        <f t="shared" ref="X10:X23" si="4">SUM(S10:W10)</f>
        <v>0</v>
      </c>
      <c r="Y10" s="333">
        <f t="shared" ref="Y10:Y23" si="5">R10-X10</f>
        <v>0</v>
      </c>
      <c r="Z10" s="326"/>
      <c r="AA10" s="270"/>
      <c r="AB10" s="270"/>
      <c r="AC10" s="336">
        <f t="shared" ref="AC10:AC23" si="6">Z10-(AA10+AB10)</f>
        <v>0</v>
      </c>
      <c r="AD10" s="326"/>
      <c r="AE10" s="326"/>
      <c r="AF10" s="326"/>
    </row>
    <row r="11" spans="1:32" s="312" customFormat="1">
      <c r="A11" s="319"/>
      <c r="B11" s="319"/>
      <c r="C11" s="319"/>
      <c r="D11" s="319" t="e">
        <f t="shared" si="0"/>
        <v>#DIV/0!</v>
      </c>
      <c r="E11" s="270"/>
      <c r="F11" s="270"/>
      <c r="G11" s="270"/>
      <c r="H11" s="274">
        <f t="shared" si="1"/>
        <v>0</v>
      </c>
      <c r="I11" s="326"/>
      <c r="J11" s="326"/>
      <c r="K11" s="326"/>
      <c r="L11" s="321"/>
      <c r="M11" s="321"/>
      <c r="N11" s="321"/>
      <c r="O11" s="321"/>
      <c r="P11" s="327">
        <f t="shared" si="2"/>
        <v>0</v>
      </c>
      <c r="Q11" s="333">
        <f t="shared" si="3"/>
        <v>0</v>
      </c>
      <c r="R11" s="326"/>
      <c r="S11" s="334"/>
      <c r="T11" s="321"/>
      <c r="U11" s="321"/>
      <c r="V11" s="321"/>
      <c r="W11" s="321"/>
      <c r="X11" s="327">
        <f t="shared" si="4"/>
        <v>0</v>
      </c>
      <c r="Y11" s="333">
        <f t="shared" si="5"/>
        <v>0</v>
      </c>
      <c r="Z11" s="326"/>
      <c r="AA11" s="270"/>
      <c r="AB11" s="270"/>
      <c r="AC11" s="336">
        <f t="shared" si="6"/>
        <v>0</v>
      </c>
      <c r="AD11" s="326"/>
      <c r="AE11" s="326"/>
      <c r="AF11" s="326"/>
    </row>
    <row r="12" spans="1:32" s="312" customFormat="1">
      <c r="A12" s="319"/>
      <c r="B12" s="319"/>
      <c r="C12" s="319"/>
      <c r="D12" s="319" t="e">
        <f t="shared" si="0"/>
        <v>#DIV/0!</v>
      </c>
      <c r="E12" s="270"/>
      <c r="F12" s="270"/>
      <c r="G12" s="270"/>
      <c r="H12" s="274">
        <f t="shared" si="1"/>
        <v>0</v>
      </c>
      <c r="I12" s="326"/>
      <c r="J12" s="326"/>
      <c r="K12" s="326"/>
      <c r="L12" s="321"/>
      <c r="M12" s="321"/>
      <c r="N12" s="321"/>
      <c r="O12" s="321"/>
      <c r="P12" s="327">
        <f t="shared" si="2"/>
        <v>0</v>
      </c>
      <c r="Q12" s="333">
        <f t="shared" si="3"/>
        <v>0</v>
      </c>
      <c r="R12" s="326"/>
      <c r="S12" s="334"/>
      <c r="T12" s="321"/>
      <c r="U12" s="321"/>
      <c r="V12" s="321"/>
      <c r="W12" s="321"/>
      <c r="X12" s="327">
        <f t="shared" si="4"/>
        <v>0</v>
      </c>
      <c r="Y12" s="333">
        <f t="shared" si="5"/>
        <v>0</v>
      </c>
      <c r="Z12" s="326"/>
      <c r="AA12" s="270"/>
      <c r="AB12" s="270"/>
      <c r="AC12" s="336">
        <f t="shared" si="6"/>
        <v>0</v>
      </c>
      <c r="AD12" s="326"/>
      <c r="AE12" s="326"/>
      <c r="AF12" s="326"/>
    </row>
    <row r="13" spans="1:32" s="312" customFormat="1">
      <c r="A13" s="319"/>
      <c r="B13" s="319"/>
      <c r="C13" s="319"/>
      <c r="D13" s="319" t="e">
        <f t="shared" si="0"/>
        <v>#DIV/0!</v>
      </c>
      <c r="E13" s="270"/>
      <c r="F13" s="270"/>
      <c r="G13" s="270"/>
      <c r="H13" s="274">
        <f t="shared" si="1"/>
        <v>0</v>
      </c>
      <c r="I13" s="326"/>
      <c r="J13" s="326"/>
      <c r="K13" s="326"/>
      <c r="L13" s="321"/>
      <c r="M13" s="321"/>
      <c r="N13" s="321"/>
      <c r="O13" s="321"/>
      <c r="P13" s="327">
        <f t="shared" si="2"/>
        <v>0</v>
      </c>
      <c r="Q13" s="333">
        <f t="shared" si="3"/>
        <v>0</v>
      </c>
      <c r="R13" s="326"/>
      <c r="S13" s="334"/>
      <c r="T13" s="321"/>
      <c r="U13" s="321"/>
      <c r="V13" s="321"/>
      <c r="W13" s="321"/>
      <c r="X13" s="327">
        <f t="shared" si="4"/>
        <v>0</v>
      </c>
      <c r="Y13" s="333">
        <f t="shared" si="5"/>
        <v>0</v>
      </c>
      <c r="Z13" s="326"/>
      <c r="AA13" s="270"/>
      <c r="AB13" s="270"/>
      <c r="AC13" s="336">
        <f t="shared" si="6"/>
        <v>0</v>
      </c>
      <c r="AD13" s="326"/>
      <c r="AE13" s="326"/>
      <c r="AF13" s="326"/>
    </row>
    <row r="14" spans="1:32" s="312" customFormat="1">
      <c r="A14" s="319"/>
      <c r="B14" s="319"/>
      <c r="C14" s="319"/>
      <c r="D14" s="319" t="e">
        <f t="shared" si="0"/>
        <v>#DIV/0!</v>
      </c>
      <c r="E14" s="270"/>
      <c r="F14" s="270"/>
      <c r="G14" s="270"/>
      <c r="H14" s="274">
        <f t="shared" si="1"/>
        <v>0</v>
      </c>
      <c r="I14" s="326"/>
      <c r="J14" s="326"/>
      <c r="K14" s="326"/>
      <c r="L14" s="321"/>
      <c r="M14" s="321"/>
      <c r="N14" s="321"/>
      <c r="O14" s="321"/>
      <c r="P14" s="327">
        <f t="shared" si="2"/>
        <v>0</v>
      </c>
      <c r="Q14" s="333">
        <f t="shared" si="3"/>
        <v>0</v>
      </c>
      <c r="R14" s="326"/>
      <c r="S14" s="334"/>
      <c r="T14" s="321"/>
      <c r="U14" s="321"/>
      <c r="V14" s="321"/>
      <c r="W14" s="321"/>
      <c r="X14" s="327">
        <f t="shared" si="4"/>
        <v>0</v>
      </c>
      <c r="Y14" s="333">
        <f t="shared" si="5"/>
        <v>0</v>
      </c>
      <c r="Z14" s="326"/>
      <c r="AA14" s="270"/>
      <c r="AB14" s="270"/>
      <c r="AC14" s="336">
        <f t="shared" si="6"/>
        <v>0</v>
      </c>
      <c r="AD14" s="326"/>
      <c r="AE14" s="326"/>
      <c r="AF14" s="326"/>
    </row>
    <row r="15" spans="1:32" s="312" customFormat="1">
      <c r="A15" s="319"/>
      <c r="B15" s="319"/>
      <c r="C15" s="319"/>
      <c r="D15" s="319" t="e">
        <f t="shared" si="0"/>
        <v>#DIV/0!</v>
      </c>
      <c r="E15" s="270"/>
      <c r="F15" s="270"/>
      <c r="G15" s="270"/>
      <c r="H15" s="274">
        <f t="shared" si="1"/>
        <v>0</v>
      </c>
      <c r="I15" s="326"/>
      <c r="J15" s="326"/>
      <c r="K15" s="326"/>
      <c r="L15" s="321"/>
      <c r="M15" s="321"/>
      <c r="N15" s="321"/>
      <c r="O15" s="321"/>
      <c r="P15" s="327">
        <f t="shared" si="2"/>
        <v>0</v>
      </c>
      <c r="Q15" s="333">
        <f t="shared" si="3"/>
        <v>0</v>
      </c>
      <c r="R15" s="326"/>
      <c r="S15" s="334"/>
      <c r="T15" s="321"/>
      <c r="U15" s="321"/>
      <c r="V15" s="321"/>
      <c r="W15" s="321"/>
      <c r="X15" s="327">
        <f t="shared" si="4"/>
        <v>0</v>
      </c>
      <c r="Y15" s="333">
        <f t="shared" si="5"/>
        <v>0</v>
      </c>
      <c r="Z15" s="326"/>
      <c r="AA15" s="270"/>
      <c r="AB15" s="270"/>
      <c r="AC15" s="336">
        <f t="shared" si="6"/>
        <v>0</v>
      </c>
      <c r="AD15" s="326"/>
      <c r="AE15" s="326"/>
      <c r="AF15" s="326"/>
    </row>
    <row r="16" spans="1:32" s="312" customFormat="1">
      <c r="A16" s="319"/>
      <c r="B16" s="319"/>
      <c r="C16" s="319"/>
      <c r="D16" s="319" t="e">
        <f t="shared" si="0"/>
        <v>#DIV/0!</v>
      </c>
      <c r="E16" s="270"/>
      <c r="F16" s="270"/>
      <c r="G16" s="270"/>
      <c r="H16" s="274">
        <f t="shared" si="1"/>
        <v>0</v>
      </c>
      <c r="I16" s="326"/>
      <c r="J16" s="326"/>
      <c r="K16" s="326"/>
      <c r="L16" s="321"/>
      <c r="M16" s="321"/>
      <c r="N16" s="321"/>
      <c r="O16" s="321"/>
      <c r="P16" s="327">
        <f t="shared" si="2"/>
        <v>0</v>
      </c>
      <c r="Q16" s="333">
        <f t="shared" si="3"/>
        <v>0</v>
      </c>
      <c r="R16" s="326"/>
      <c r="S16" s="334"/>
      <c r="T16" s="321"/>
      <c r="U16" s="321"/>
      <c r="V16" s="321"/>
      <c r="W16" s="321"/>
      <c r="X16" s="327">
        <f t="shared" si="4"/>
        <v>0</v>
      </c>
      <c r="Y16" s="333">
        <f t="shared" si="5"/>
        <v>0</v>
      </c>
      <c r="Z16" s="326"/>
      <c r="AA16" s="270"/>
      <c r="AB16" s="270"/>
      <c r="AC16" s="336">
        <f t="shared" si="6"/>
        <v>0</v>
      </c>
      <c r="AD16" s="326"/>
      <c r="AE16" s="326"/>
      <c r="AF16" s="326"/>
    </row>
    <row r="17" spans="1:32" s="312" customFormat="1">
      <c r="A17" s="319"/>
      <c r="B17" s="319"/>
      <c r="C17" s="319"/>
      <c r="D17" s="319" t="e">
        <f t="shared" si="0"/>
        <v>#DIV/0!</v>
      </c>
      <c r="E17" s="270"/>
      <c r="F17" s="270"/>
      <c r="G17" s="270"/>
      <c r="H17" s="274">
        <f t="shared" si="1"/>
        <v>0</v>
      </c>
      <c r="I17" s="326"/>
      <c r="J17" s="326"/>
      <c r="K17" s="326"/>
      <c r="L17" s="321"/>
      <c r="M17" s="321"/>
      <c r="N17" s="321"/>
      <c r="O17" s="321"/>
      <c r="P17" s="327">
        <f t="shared" si="2"/>
        <v>0</v>
      </c>
      <c r="Q17" s="333">
        <f t="shared" si="3"/>
        <v>0</v>
      </c>
      <c r="R17" s="326"/>
      <c r="S17" s="334"/>
      <c r="T17" s="321"/>
      <c r="U17" s="321"/>
      <c r="V17" s="321"/>
      <c r="W17" s="321"/>
      <c r="X17" s="327">
        <f t="shared" si="4"/>
        <v>0</v>
      </c>
      <c r="Y17" s="333">
        <f t="shared" si="5"/>
        <v>0</v>
      </c>
      <c r="Z17" s="326"/>
      <c r="AA17" s="270"/>
      <c r="AB17" s="270"/>
      <c r="AC17" s="336">
        <f t="shared" si="6"/>
        <v>0</v>
      </c>
      <c r="AD17" s="326"/>
      <c r="AE17" s="326"/>
      <c r="AF17" s="326"/>
    </row>
    <row r="18" spans="1:32" s="312" customFormat="1">
      <c r="A18" s="319"/>
      <c r="B18" s="319"/>
      <c r="C18" s="319"/>
      <c r="D18" s="319" t="e">
        <f t="shared" si="0"/>
        <v>#DIV/0!</v>
      </c>
      <c r="E18" s="270"/>
      <c r="F18" s="270"/>
      <c r="G18" s="270"/>
      <c r="H18" s="274">
        <f t="shared" si="1"/>
        <v>0</v>
      </c>
      <c r="I18" s="326"/>
      <c r="J18" s="326"/>
      <c r="K18" s="326"/>
      <c r="L18" s="321"/>
      <c r="M18" s="321"/>
      <c r="N18" s="321"/>
      <c r="O18" s="321"/>
      <c r="P18" s="327">
        <f t="shared" si="2"/>
        <v>0</v>
      </c>
      <c r="Q18" s="333">
        <f t="shared" si="3"/>
        <v>0</v>
      </c>
      <c r="R18" s="326"/>
      <c r="S18" s="334"/>
      <c r="T18" s="321"/>
      <c r="U18" s="321"/>
      <c r="V18" s="321"/>
      <c r="W18" s="321"/>
      <c r="X18" s="327">
        <f t="shared" si="4"/>
        <v>0</v>
      </c>
      <c r="Y18" s="333">
        <f t="shared" si="5"/>
        <v>0</v>
      </c>
      <c r="Z18" s="326"/>
      <c r="AA18" s="270"/>
      <c r="AB18" s="270"/>
      <c r="AC18" s="336">
        <f t="shared" si="6"/>
        <v>0</v>
      </c>
      <c r="AD18" s="326"/>
      <c r="AE18" s="326"/>
      <c r="AF18" s="326"/>
    </row>
    <row r="19" spans="1:32" s="312" customFormat="1">
      <c r="A19" s="319"/>
      <c r="B19" s="319"/>
      <c r="C19" s="319"/>
      <c r="D19" s="319" t="e">
        <f t="shared" si="0"/>
        <v>#DIV/0!</v>
      </c>
      <c r="E19" s="270"/>
      <c r="F19" s="270"/>
      <c r="G19" s="270"/>
      <c r="H19" s="274">
        <f t="shared" si="1"/>
        <v>0</v>
      </c>
      <c r="I19" s="326"/>
      <c r="J19" s="326"/>
      <c r="K19" s="326"/>
      <c r="L19" s="321"/>
      <c r="M19" s="321"/>
      <c r="N19" s="321"/>
      <c r="O19" s="321"/>
      <c r="P19" s="327">
        <f t="shared" si="2"/>
        <v>0</v>
      </c>
      <c r="Q19" s="333">
        <f t="shared" si="3"/>
        <v>0</v>
      </c>
      <c r="R19" s="326"/>
      <c r="S19" s="334"/>
      <c r="T19" s="321"/>
      <c r="U19" s="321"/>
      <c r="V19" s="321"/>
      <c r="W19" s="321"/>
      <c r="X19" s="327">
        <f t="shared" si="4"/>
        <v>0</v>
      </c>
      <c r="Y19" s="333">
        <f t="shared" si="5"/>
        <v>0</v>
      </c>
      <c r="Z19" s="326"/>
      <c r="AA19" s="270"/>
      <c r="AB19" s="270"/>
      <c r="AC19" s="336">
        <f t="shared" si="6"/>
        <v>0</v>
      </c>
      <c r="AD19" s="326"/>
      <c r="AE19" s="326"/>
      <c r="AF19" s="326"/>
    </row>
    <row r="20" spans="1:32" s="312" customFormat="1">
      <c r="A20" s="319"/>
      <c r="B20" s="319"/>
      <c r="C20" s="319"/>
      <c r="D20" s="319" t="e">
        <f t="shared" si="0"/>
        <v>#DIV/0!</v>
      </c>
      <c r="E20" s="270"/>
      <c r="F20" s="270"/>
      <c r="G20" s="270"/>
      <c r="H20" s="274">
        <f t="shared" si="1"/>
        <v>0</v>
      </c>
      <c r="I20" s="326"/>
      <c r="J20" s="326"/>
      <c r="K20" s="326"/>
      <c r="L20" s="321"/>
      <c r="M20" s="321"/>
      <c r="N20" s="321"/>
      <c r="O20" s="321"/>
      <c r="P20" s="327">
        <f t="shared" si="2"/>
        <v>0</v>
      </c>
      <c r="Q20" s="333">
        <f t="shared" si="3"/>
        <v>0</v>
      </c>
      <c r="R20" s="326"/>
      <c r="S20" s="334"/>
      <c r="T20" s="321"/>
      <c r="U20" s="321"/>
      <c r="V20" s="321"/>
      <c r="W20" s="321"/>
      <c r="X20" s="327">
        <f t="shared" si="4"/>
        <v>0</v>
      </c>
      <c r="Y20" s="333">
        <f t="shared" si="5"/>
        <v>0</v>
      </c>
      <c r="Z20" s="326"/>
      <c r="AA20" s="270"/>
      <c r="AB20" s="270"/>
      <c r="AC20" s="336">
        <f t="shared" si="6"/>
        <v>0</v>
      </c>
      <c r="AD20" s="326"/>
      <c r="AE20" s="326"/>
      <c r="AF20" s="326"/>
    </row>
    <row r="21" spans="1:32" s="312" customFormat="1">
      <c r="A21" s="319"/>
      <c r="B21" s="319"/>
      <c r="C21" s="319"/>
      <c r="D21" s="319" t="e">
        <f t="shared" si="0"/>
        <v>#DIV/0!</v>
      </c>
      <c r="E21" s="270"/>
      <c r="F21" s="270"/>
      <c r="G21" s="270"/>
      <c r="H21" s="274">
        <f t="shared" si="1"/>
        <v>0</v>
      </c>
      <c r="I21" s="326"/>
      <c r="J21" s="326"/>
      <c r="K21" s="326"/>
      <c r="L21" s="321"/>
      <c r="M21" s="321"/>
      <c r="N21" s="321"/>
      <c r="O21" s="321"/>
      <c r="P21" s="327">
        <f t="shared" si="2"/>
        <v>0</v>
      </c>
      <c r="Q21" s="333">
        <f t="shared" si="3"/>
        <v>0</v>
      </c>
      <c r="R21" s="326"/>
      <c r="S21" s="334"/>
      <c r="T21" s="321"/>
      <c r="U21" s="321"/>
      <c r="V21" s="321"/>
      <c r="W21" s="321"/>
      <c r="X21" s="327">
        <f t="shared" si="4"/>
        <v>0</v>
      </c>
      <c r="Y21" s="333">
        <f t="shared" si="5"/>
        <v>0</v>
      </c>
      <c r="Z21" s="326"/>
      <c r="AA21" s="270"/>
      <c r="AB21" s="270"/>
      <c r="AC21" s="336">
        <f t="shared" si="6"/>
        <v>0</v>
      </c>
      <c r="AD21" s="326"/>
      <c r="AE21" s="326"/>
      <c r="AF21" s="326"/>
    </row>
    <row r="22" spans="1:32" s="312" customFormat="1">
      <c r="A22" s="319"/>
      <c r="B22" s="319"/>
      <c r="C22" s="319"/>
      <c r="D22" s="319" t="e">
        <f t="shared" si="0"/>
        <v>#DIV/0!</v>
      </c>
      <c r="E22" s="270"/>
      <c r="F22" s="270"/>
      <c r="G22" s="270"/>
      <c r="H22" s="274">
        <f t="shared" si="1"/>
        <v>0</v>
      </c>
      <c r="I22" s="326"/>
      <c r="J22" s="326"/>
      <c r="K22" s="326"/>
      <c r="L22" s="321"/>
      <c r="M22" s="321"/>
      <c r="N22" s="321"/>
      <c r="O22" s="321"/>
      <c r="P22" s="327">
        <f t="shared" si="2"/>
        <v>0</v>
      </c>
      <c r="Q22" s="333">
        <f t="shared" si="3"/>
        <v>0</v>
      </c>
      <c r="R22" s="326"/>
      <c r="S22" s="334"/>
      <c r="T22" s="321"/>
      <c r="U22" s="321"/>
      <c r="V22" s="321"/>
      <c r="W22" s="321"/>
      <c r="X22" s="327">
        <f t="shared" si="4"/>
        <v>0</v>
      </c>
      <c r="Y22" s="333">
        <f t="shared" si="5"/>
        <v>0</v>
      </c>
      <c r="Z22" s="326"/>
      <c r="AA22" s="270"/>
      <c r="AB22" s="270"/>
      <c r="AC22" s="336">
        <f t="shared" si="6"/>
        <v>0</v>
      </c>
      <c r="AD22" s="326"/>
      <c r="AE22" s="326"/>
      <c r="AF22" s="326"/>
    </row>
    <row r="23" spans="1:32" ht="15.75" customHeight="1">
      <c r="A23" s="322"/>
      <c r="B23" s="274">
        <f>SUM(B9:B22)</f>
        <v>990</v>
      </c>
      <c r="C23" s="274">
        <f>SUM(C9:C22)</f>
        <v>17516</v>
      </c>
      <c r="D23" s="274">
        <f t="shared" si="0"/>
        <v>29.0842673308427</v>
      </c>
      <c r="E23" s="274">
        <f>SUM(E9:E22)</f>
        <v>130</v>
      </c>
      <c r="F23" s="274">
        <f>SUM(F9:F22)</f>
        <v>35</v>
      </c>
      <c r="G23" s="274">
        <f>SUM(G9:G22)</f>
        <v>0</v>
      </c>
      <c r="H23" s="274">
        <f t="shared" si="1"/>
        <v>165</v>
      </c>
      <c r="I23" s="274">
        <f t="shared" ref="I23:O23" si="7">SUM(I9:I22)</f>
        <v>0</v>
      </c>
      <c r="J23" s="274">
        <f t="shared" si="7"/>
        <v>0</v>
      </c>
      <c r="K23" s="274">
        <f t="shared" si="7"/>
        <v>0</v>
      </c>
      <c r="L23" s="274">
        <f t="shared" si="7"/>
        <v>4</v>
      </c>
      <c r="M23" s="274">
        <f t="shared" si="7"/>
        <v>0</v>
      </c>
      <c r="N23" s="274">
        <f t="shared" si="7"/>
        <v>0</v>
      </c>
      <c r="O23" s="274">
        <f t="shared" si="7"/>
        <v>0</v>
      </c>
      <c r="P23" s="327">
        <f t="shared" si="2"/>
        <v>4</v>
      </c>
      <c r="Q23" s="335">
        <f t="shared" si="3"/>
        <v>-4</v>
      </c>
      <c r="R23" s="274">
        <f t="shared" ref="R23:W23" si="8">SUM(R9:R22)</f>
        <v>0</v>
      </c>
      <c r="S23" s="274">
        <f t="shared" si="8"/>
        <v>9</v>
      </c>
      <c r="T23" s="274">
        <f t="shared" si="8"/>
        <v>0</v>
      </c>
      <c r="U23" s="274">
        <f t="shared" si="8"/>
        <v>0</v>
      </c>
      <c r="V23" s="274">
        <f t="shared" si="8"/>
        <v>0</v>
      </c>
      <c r="W23" s="274">
        <f t="shared" si="8"/>
        <v>0</v>
      </c>
      <c r="X23" s="327">
        <f t="shared" si="4"/>
        <v>9</v>
      </c>
      <c r="Y23" s="335">
        <f t="shared" si="5"/>
        <v>-9</v>
      </c>
      <c r="Z23" s="274">
        <f>SUM(Z9:Z22)</f>
        <v>0</v>
      </c>
      <c r="AA23" s="274">
        <f>SUM(AA9:AA22)</f>
        <v>0</v>
      </c>
      <c r="AB23" s="274">
        <f>SUM(AB9:AB22)</f>
        <v>0</v>
      </c>
      <c r="AC23" s="337">
        <f t="shared" si="6"/>
        <v>0</v>
      </c>
      <c r="AD23" s="274">
        <f>SUM(AD9:AD22)</f>
        <v>3</v>
      </c>
      <c r="AE23" s="274">
        <f>SUM(AE9:AE22)</f>
        <v>29</v>
      </c>
      <c r="AF23" s="274">
        <f>SUM(AF9:AF22)</f>
        <v>1</v>
      </c>
    </row>
    <row r="24" spans="1:32">
      <c r="A24" s="323"/>
      <c r="B24" s="323"/>
      <c r="C24" s="323"/>
      <c r="D24" s="323"/>
      <c r="E24" s="323"/>
      <c r="F24" s="323"/>
      <c r="G24" s="263"/>
      <c r="H24" s="263"/>
      <c r="L24" s="264"/>
      <c r="M24" s="264"/>
      <c r="N24" s="264"/>
      <c r="O24" s="328"/>
      <c r="R24" s="264"/>
      <c r="S24" s="264"/>
      <c r="T24" s="328"/>
    </row>
    <row r="25" spans="1:32">
      <c r="A25" s="323"/>
      <c r="B25" s="323"/>
      <c r="C25" s="323"/>
      <c r="D25" s="323"/>
      <c r="E25" s="323"/>
      <c r="F25" s="323"/>
      <c r="G25" s="263"/>
      <c r="H25" s="263"/>
      <c r="L25" s="264"/>
      <c r="M25" s="264"/>
      <c r="N25" s="264"/>
      <c r="O25" s="328"/>
      <c r="R25" s="264"/>
      <c r="S25" s="264"/>
      <c r="T25" s="328"/>
    </row>
    <row r="26" spans="1:32">
      <c r="A26" s="324"/>
      <c r="B26" s="324"/>
      <c r="C26" s="324"/>
      <c r="D26" s="324"/>
      <c r="E26" s="324"/>
      <c r="F26" s="324"/>
      <c r="G26" s="325"/>
      <c r="H26" s="325"/>
      <c r="L26" s="329"/>
      <c r="M26" s="329"/>
      <c r="N26" s="329"/>
      <c r="O26" s="330"/>
      <c r="R26" s="329"/>
      <c r="S26" s="329"/>
      <c r="T26" s="330"/>
    </row>
    <row r="27" spans="1:32">
      <c r="A27" s="324"/>
      <c r="B27" s="324"/>
      <c r="C27" s="324"/>
      <c r="D27" s="324"/>
      <c r="E27" s="324"/>
      <c r="F27" s="324"/>
      <c r="G27" s="325"/>
      <c r="H27" s="325"/>
      <c r="L27" s="329"/>
      <c r="M27" s="329"/>
      <c r="N27" s="329"/>
      <c r="O27" s="330"/>
      <c r="R27" s="329"/>
      <c r="S27" s="329"/>
      <c r="T27" s="330"/>
    </row>
    <row r="28" spans="1:32">
      <c r="A28" s="324"/>
      <c r="B28" s="324"/>
      <c r="C28" s="324"/>
      <c r="D28" s="324"/>
      <c r="E28" s="324"/>
      <c r="F28" s="324"/>
      <c r="G28" s="325"/>
      <c r="H28" s="325"/>
      <c r="L28" s="329"/>
      <c r="M28" s="329"/>
      <c r="N28" s="329"/>
      <c r="O28" s="330"/>
      <c r="R28" s="329"/>
      <c r="S28" s="329"/>
      <c r="T28" s="330"/>
    </row>
    <row r="29" spans="1:32">
      <c r="A29" s="324"/>
      <c r="B29" s="324"/>
      <c r="C29" s="324"/>
      <c r="D29" s="324"/>
      <c r="E29" s="324"/>
      <c r="F29" s="324"/>
      <c r="G29" s="325"/>
      <c r="H29" s="325"/>
      <c r="L29" s="329"/>
      <c r="M29" s="329"/>
      <c r="N29" s="329"/>
      <c r="O29" s="330"/>
      <c r="R29" s="329"/>
      <c r="S29" s="329"/>
      <c r="T29" s="330"/>
    </row>
    <row r="30" spans="1:32">
      <c r="A30" s="277"/>
      <c r="B30" s="277"/>
      <c r="C30" s="277"/>
      <c r="D30" s="277"/>
      <c r="E30" s="277"/>
      <c r="F30" s="277"/>
    </row>
    <row r="31" spans="1:32">
      <c r="A31" s="277"/>
      <c r="B31" s="277"/>
      <c r="C31" s="277"/>
      <c r="D31" s="277"/>
      <c r="E31" s="277"/>
      <c r="F31" s="277"/>
    </row>
    <row r="32" spans="1:32">
      <c r="A32" s="277"/>
      <c r="B32" s="277"/>
      <c r="C32" s="277"/>
      <c r="D32" s="277"/>
      <c r="E32" s="277"/>
      <c r="F32" s="277"/>
    </row>
    <row r="33" spans="1:6">
      <c r="A33" s="277"/>
      <c r="B33" s="277"/>
      <c r="C33" s="277"/>
      <c r="D33" s="277"/>
      <c r="E33" s="277"/>
      <c r="F33" s="277"/>
    </row>
    <row r="34" spans="1:6">
      <c r="A34" s="277"/>
      <c r="B34" s="277"/>
      <c r="C34" s="277"/>
      <c r="D34" s="277"/>
      <c r="E34" s="277"/>
      <c r="F34" s="277"/>
    </row>
  </sheetData>
  <mergeCells count="23">
    <mergeCell ref="AC7:AC8"/>
    <mergeCell ref="AD6:AF7"/>
    <mergeCell ref="R7:R8"/>
    <mergeCell ref="Y7:Y8"/>
    <mergeCell ref="Z7:Z8"/>
    <mergeCell ref="AA7:AA8"/>
    <mergeCell ref="AB7:AB8"/>
    <mergeCell ref="E6:H6"/>
    <mergeCell ref="I6:AC6"/>
    <mergeCell ref="L7:P7"/>
    <mergeCell ref="S7:X7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Q7:Q8"/>
  </mergeCells>
  <pageMargins left="0.23622047244094499" right="0.23622047244094499" top="0.35433070866141703" bottom="0.35433070866141703" header="0.31496062992126" footer="0.31496062992126"/>
  <pageSetup paperSize="9" scale="9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4"/>
  <sheetViews>
    <sheetView workbookViewId="0">
      <selection activeCell="D21" sqref="D21"/>
    </sheetView>
  </sheetViews>
  <sheetFormatPr defaultColWidth="9.140625" defaultRowHeight="12.75"/>
  <cols>
    <col min="1" max="1" width="21.5703125" style="291" customWidth="1"/>
    <col min="2" max="2" width="9.140625" style="291" customWidth="1"/>
    <col min="3" max="3" width="10.28515625" style="291" customWidth="1"/>
    <col min="4" max="4" width="8.85546875" style="291" customWidth="1"/>
    <col min="5" max="5" width="5.85546875" style="292" customWidth="1"/>
    <col min="6" max="7" width="6.28515625" style="292" customWidth="1"/>
    <col min="8" max="8" width="6" style="292" customWidth="1"/>
    <col min="9" max="9" width="5.85546875" style="292" customWidth="1"/>
    <col min="10" max="10" width="6" style="292" customWidth="1"/>
    <col min="11" max="11" width="6.7109375" style="292" customWidth="1"/>
    <col min="12" max="12" width="6.42578125" style="292" customWidth="1"/>
    <col min="13" max="13" width="5.85546875" style="291" customWidth="1"/>
    <col min="14" max="14" width="6.28515625" style="291" customWidth="1"/>
    <col min="15" max="15" width="6.7109375" style="291" customWidth="1"/>
    <col min="16" max="16" width="5.7109375" style="245" customWidth="1"/>
    <col min="17" max="18" width="6.7109375" style="245" customWidth="1"/>
    <col min="19" max="16384" width="9.140625" style="245"/>
  </cols>
  <sheetData>
    <row r="1" spans="1:23" s="246" customFormat="1" ht="15.75">
      <c r="A1" s="3"/>
      <c r="B1" s="4" t="s">
        <v>21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306"/>
      <c r="P1" s="306"/>
      <c r="Q1" s="306"/>
      <c r="R1" s="309"/>
      <c r="S1" s="306"/>
      <c r="T1" s="309"/>
      <c r="W1" s="263"/>
    </row>
    <row r="2" spans="1:23" s="246" customFormat="1" ht="15.75">
      <c r="A2" s="3"/>
      <c r="B2" s="4" t="s">
        <v>23</v>
      </c>
      <c r="C2" s="198">
        <f>Kadar.ode.!C2</f>
        <v>7248261</v>
      </c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306"/>
      <c r="P2" s="306"/>
      <c r="Q2" s="306"/>
      <c r="R2" s="309"/>
      <c r="S2" s="306"/>
      <c r="T2" s="309"/>
      <c r="W2" s="263"/>
    </row>
    <row r="3" spans="1:23" s="246" customFormat="1" ht="15.75">
      <c r="A3" s="3"/>
      <c r="B3" s="4" t="s">
        <v>24</v>
      </c>
      <c r="C3" s="215" t="str">
        <f>Kadar.ode.!C3</f>
        <v>30.09.2025.</v>
      </c>
      <c r="D3" s="265"/>
      <c r="E3" s="6"/>
      <c r="F3" s="6"/>
      <c r="G3" s="6"/>
      <c r="H3" s="6"/>
      <c r="I3" s="6"/>
      <c r="J3" s="6"/>
      <c r="K3" s="6"/>
      <c r="L3" s="6"/>
      <c r="M3" s="6"/>
      <c r="N3" s="7"/>
      <c r="O3" s="306"/>
      <c r="P3" s="306"/>
      <c r="Q3" s="306"/>
      <c r="R3" s="309"/>
      <c r="S3" s="306"/>
      <c r="T3" s="309"/>
      <c r="W3" s="263"/>
    </row>
    <row r="4" spans="1:23" s="246" customFormat="1" ht="15.75">
      <c r="A4" s="3"/>
      <c r="B4" s="4" t="s">
        <v>59</v>
      </c>
      <c r="C4" s="8" t="s">
        <v>9</v>
      </c>
      <c r="D4" s="9"/>
      <c r="E4" s="9"/>
      <c r="F4" s="9"/>
      <c r="G4" s="9"/>
      <c r="H4" s="9"/>
      <c r="I4" s="9"/>
      <c r="J4" s="9"/>
      <c r="K4" s="9"/>
      <c r="L4" s="9"/>
      <c r="M4" s="9"/>
      <c r="N4" s="10"/>
      <c r="O4" s="306"/>
      <c r="P4" s="306"/>
      <c r="Q4" s="306"/>
      <c r="R4" s="309"/>
      <c r="S4" s="306"/>
      <c r="T4" s="309"/>
      <c r="W4" s="263"/>
    </row>
    <row r="5" spans="1:23" s="246" customFormat="1" ht="10.5" customHeight="1">
      <c r="A5" s="11"/>
      <c r="C5" s="293"/>
      <c r="F5" s="294"/>
      <c r="G5" s="294"/>
      <c r="H5" s="294"/>
      <c r="I5" s="294"/>
      <c r="J5" s="294"/>
      <c r="K5" s="294"/>
      <c r="L5" s="294"/>
      <c r="M5" s="294"/>
      <c r="O5" s="306"/>
      <c r="P5" s="306"/>
      <c r="Q5" s="306"/>
      <c r="R5" s="309"/>
      <c r="S5" s="306"/>
      <c r="T5" s="309"/>
      <c r="W5" s="263"/>
    </row>
    <row r="6" spans="1:23" ht="55.5" customHeight="1">
      <c r="A6" s="370" t="s">
        <v>60</v>
      </c>
      <c r="B6" s="369" t="s">
        <v>61</v>
      </c>
      <c r="C6" s="369" t="s">
        <v>62</v>
      </c>
      <c r="D6" s="369" t="s">
        <v>63</v>
      </c>
      <c r="E6" s="369" t="s">
        <v>31</v>
      </c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 t="s">
        <v>32</v>
      </c>
      <c r="Q6" s="369"/>
      <c r="R6" s="369"/>
    </row>
    <row r="7" spans="1:23" s="288" customFormat="1" ht="88.5" customHeight="1">
      <c r="A7" s="370"/>
      <c r="B7" s="369"/>
      <c r="C7" s="369"/>
      <c r="D7" s="369"/>
      <c r="E7" s="295" t="s">
        <v>64</v>
      </c>
      <c r="F7" s="296" t="s">
        <v>38</v>
      </c>
      <c r="G7" s="296" t="s">
        <v>39</v>
      </c>
      <c r="H7" s="295" t="s">
        <v>65</v>
      </c>
      <c r="I7" s="295" t="s">
        <v>66</v>
      </c>
      <c r="J7" s="295" t="s">
        <v>67</v>
      </c>
      <c r="K7" s="295" t="s">
        <v>68</v>
      </c>
      <c r="L7" s="295" t="s">
        <v>69</v>
      </c>
      <c r="M7" s="295" t="s">
        <v>45</v>
      </c>
      <c r="N7" s="295" t="s">
        <v>70</v>
      </c>
      <c r="O7" s="295" t="s">
        <v>71</v>
      </c>
      <c r="P7" s="295" t="s">
        <v>72</v>
      </c>
      <c r="Q7" s="295" t="s">
        <v>73</v>
      </c>
      <c r="R7" s="295" t="s">
        <v>74</v>
      </c>
    </row>
    <row r="8" spans="1:23" ht="12" customHeight="1">
      <c r="A8" s="297" t="s">
        <v>75</v>
      </c>
      <c r="B8" s="297"/>
      <c r="C8" s="297"/>
      <c r="D8" s="297"/>
      <c r="E8" s="271"/>
      <c r="F8" s="271"/>
      <c r="G8" s="271"/>
      <c r="H8" s="274"/>
      <c r="I8" s="307">
        <f t="shared" ref="I8:I17" si="0">E8-H8</f>
        <v>0</v>
      </c>
      <c r="J8" s="271"/>
      <c r="K8" s="274"/>
      <c r="L8" s="307">
        <f t="shared" ref="L8:L17" si="1">J8-K8</f>
        <v>0</v>
      </c>
      <c r="M8" s="270"/>
      <c r="N8" s="274"/>
      <c r="O8" s="307">
        <f t="shared" ref="O8:O17" si="2">M8-N8</f>
        <v>0</v>
      </c>
      <c r="P8" s="308"/>
      <c r="Q8" s="308"/>
      <c r="R8" s="308"/>
    </row>
    <row r="9" spans="1:23" ht="12" customHeight="1">
      <c r="A9" s="297"/>
      <c r="B9" s="297"/>
      <c r="C9" s="297"/>
      <c r="D9" s="297"/>
      <c r="E9" s="270"/>
      <c r="F9" s="271"/>
      <c r="G9" s="271"/>
      <c r="H9" s="274"/>
      <c r="I9" s="307">
        <f t="shared" si="0"/>
        <v>0</v>
      </c>
      <c r="J9" s="271"/>
      <c r="K9" s="274"/>
      <c r="L9" s="307">
        <f t="shared" si="1"/>
        <v>0</v>
      </c>
      <c r="M9" s="270"/>
      <c r="N9" s="274"/>
      <c r="O9" s="307">
        <f t="shared" si="2"/>
        <v>0</v>
      </c>
      <c r="P9" s="308"/>
      <c r="Q9" s="308"/>
      <c r="R9" s="308"/>
    </row>
    <row r="10" spans="1:23" ht="12" customHeight="1">
      <c r="A10" s="298"/>
      <c r="B10" s="297"/>
      <c r="C10" s="297"/>
      <c r="D10" s="297"/>
      <c r="E10" s="270"/>
      <c r="F10" s="271"/>
      <c r="G10" s="271"/>
      <c r="H10" s="274"/>
      <c r="I10" s="307">
        <f t="shared" si="0"/>
        <v>0</v>
      </c>
      <c r="J10" s="271"/>
      <c r="K10" s="274"/>
      <c r="L10" s="307">
        <f t="shared" si="1"/>
        <v>0</v>
      </c>
      <c r="M10" s="270"/>
      <c r="N10" s="274"/>
      <c r="O10" s="307">
        <f t="shared" si="2"/>
        <v>0</v>
      </c>
      <c r="P10" s="308"/>
      <c r="Q10" s="308"/>
      <c r="R10" s="308"/>
    </row>
    <row r="11" spans="1:23" ht="12" customHeight="1">
      <c r="A11" s="297"/>
      <c r="B11" s="297"/>
      <c r="C11" s="297"/>
      <c r="D11" s="297"/>
      <c r="E11" s="297"/>
      <c r="F11" s="299"/>
      <c r="G11" s="299"/>
      <c r="H11" s="274"/>
      <c r="I11" s="307">
        <f t="shared" si="0"/>
        <v>0</v>
      </c>
      <c r="J11" s="297"/>
      <c r="K11" s="274"/>
      <c r="L11" s="307">
        <f t="shared" si="1"/>
        <v>0</v>
      </c>
      <c r="M11" s="297"/>
      <c r="N11" s="274"/>
      <c r="O11" s="307">
        <f t="shared" si="2"/>
        <v>0</v>
      </c>
      <c r="P11" s="308"/>
      <c r="Q11" s="308"/>
      <c r="R11" s="308"/>
    </row>
    <row r="12" spans="1:23" ht="12" customHeight="1">
      <c r="A12" s="297"/>
      <c r="B12" s="297"/>
      <c r="C12" s="297"/>
      <c r="D12" s="297"/>
      <c r="E12" s="297"/>
      <c r="F12" s="299"/>
      <c r="G12" s="299"/>
      <c r="H12" s="274"/>
      <c r="I12" s="307">
        <f t="shared" si="0"/>
        <v>0</v>
      </c>
      <c r="J12" s="297"/>
      <c r="K12" s="274"/>
      <c r="L12" s="307">
        <f t="shared" si="1"/>
        <v>0</v>
      </c>
      <c r="M12" s="297"/>
      <c r="N12" s="274"/>
      <c r="O12" s="307">
        <f t="shared" si="2"/>
        <v>0</v>
      </c>
      <c r="P12" s="308"/>
      <c r="Q12" s="308"/>
      <c r="R12" s="308"/>
    </row>
    <row r="13" spans="1:23" ht="12" customHeight="1">
      <c r="A13" s="297"/>
      <c r="B13" s="297"/>
      <c r="C13" s="297"/>
      <c r="D13" s="297"/>
      <c r="E13" s="297"/>
      <c r="F13" s="299"/>
      <c r="G13" s="299"/>
      <c r="H13" s="274"/>
      <c r="I13" s="307">
        <f t="shared" si="0"/>
        <v>0</v>
      </c>
      <c r="J13" s="297"/>
      <c r="K13" s="274"/>
      <c r="L13" s="307">
        <f t="shared" si="1"/>
        <v>0</v>
      </c>
      <c r="M13" s="297"/>
      <c r="N13" s="274"/>
      <c r="O13" s="307">
        <f t="shared" si="2"/>
        <v>0</v>
      </c>
      <c r="P13" s="308"/>
      <c r="Q13" s="308"/>
      <c r="R13" s="308"/>
    </row>
    <row r="14" spans="1:23" ht="12" customHeight="1">
      <c r="A14" s="297"/>
      <c r="B14" s="297"/>
      <c r="C14" s="297"/>
      <c r="D14" s="297"/>
      <c r="E14" s="297"/>
      <c r="F14" s="299"/>
      <c r="G14" s="299"/>
      <c r="H14" s="274"/>
      <c r="I14" s="307">
        <f t="shared" si="0"/>
        <v>0</v>
      </c>
      <c r="J14" s="297"/>
      <c r="K14" s="274"/>
      <c r="L14" s="307">
        <f t="shared" si="1"/>
        <v>0</v>
      </c>
      <c r="M14" s="297"/>
      <c r="N14" s="274"/>
      <c r="O14" s="307">
        <f t="shared" si="2"/>
        <v>0</v>
      </c>
      <c r="P14" s="308"/>
      <c r="Q14" s="308"/>
      <c r="R14" s="308"/>
    </row>
    <row r="15" spans="1:23" ht="12" customHeight="1">
      <c r="A15" s="297"/>
      <c r="B15" s="297"/>
      <c r="C15" s="297"/>
      <c r="D15" s="297"/>
      <c r="E15" s="297"/>
      <c r="F15" s="299"/>
      <c r="G15" s="299"/>
      <c r="H15" s="274"/>
      <c r="I15" s="307">
        <f t="shared" si="0"/>
        <v>0</v>
      </c>
      <c r="J15" s="297"/>
      <c r="K15" s="274"/>
      <c r="L15" s="307">
        <f t="shared" si="1"/>
        <v>0</v>
      </c>
      <c r="M15" s="297"/>
      <c r="N15" s="274"/>
      <c r="O15" s="307">
        <f t="shared" si="2"/>
        <v>0</v>
      </c>
      <c r="P15" s="308"/>
      <c r="Q15" s="308"/>
      <c r="R15" s="308"/>
    </row>
    <row r="16" spans="1:23" ht="12" customHeight="1">
      <c r="A16" s="297"/>
      <c r="B16" s="297"/>
      <c r="C16" s="297"/>
      <c r="D16" s="297"/>
      <c r="E16" s="297"/>
      <c r="F16" s="299"/>
      <c r="G16" s="299"/>
      <c r="H16" s="274"/>
      <c r="I16" s="307">
        <f t="shared" si="0"/>
        <v>0</v>
      </c>
      <c r="J16" s="297"/>
      <c r="K16" s="274"/>
      <c r="L16" s="307">
        <f t="shared" si="1"/>
        <v>0</v>
      </c>
      <c r="M16" s="297"/>
      <c r="N16" s="274"/>
      <c r="O16" s="307">
        <f t="shared" si="2"/>
        <v>0</v>
      </c>
      <c r="P16" s="308"/>
      <c r="Q16" s="308"/>
      <c r="R16" s="308"/>
    </row>
    <row r="17" spans="1:18" ht="12" customHeight="1">
      <c r="A17" s="297"/>
      <c r="B17" s="297"/>
      <c r="C17" s="297"/>
      <c r="D17" s="297"/>
      <c r="E17" s="297"/>
      <c r="F17" s="299"/>
      <c r="G17" s="299"/>
      <c r="H17" s="274"/>
      <c r="I17" s="307">
        <f t="shared" si="0"/>
        <v>0</v>
      </c>
      <c r="J17" s="297"/>
      <c r="K17" s="274"/>
      <c r="L17" s="307">
        <f t="shared" si="1"/>
        <v>0</v>
      </c>
      <c r="M17" s="297"/>
      <c r="N17" s="274"/>
      <c r="O17" s="307">
        <f t="shared" si="2"/>
        <v>0</v>
      </c>
      <c r="P17" s="308"/>
      <c r="Q17" s="308"/>
      <c r="R17" s="308"/>
    </row>
    <row r="18" spans="1:18" s="289" customFormat="1" ht="12" customHeight="1">
      <c r="A18" s="300" t="s">
        <v>36</v>
      </c>
      <c r="B18" s="300"/>
      <c r="C18" s="300"/>
      <c r="D18" s="300"/>
      <c r="E18" s="300">
        <f t="shared" ref="E18:R18" si="3">SUM(E8:E17)</f>
        <v>0</v>
      </c>
      <c r="F18" s="300">
        <f t="shared" si="3"/>
        <v>0</v>
      </c>
      <c r="G18" s="300">
        <f t="shared" si="3"/>
        <v>0</v>
      </c>
      <c r="H18" s="300">
        <f t="shared" si="3"/>
        <v>0</v>
      </c>
      <c r="I18" s="300">
        <f t="shared" si="3"/>
        <v>0</v>
      </c>
      <c r="J18" s="300">
        <f t="shared" si="3"/>
        <v>0</v>
      </c>
      <c r="K18" s="300">
        <f t="shared" si="3"/>
        <v>0</v>
      </c>
      <c r="L18" s="300">
        <f t="shared" si="3"/>
        <v>0</v>
      </c>
      <c r="M18" s="300">
        <f t="shared" si="3"/>
        <v>0</v>
      </c>
      <c r="N18" s="300">
        <f t="shared" si="3"/>
        <v>0</v>
      </c>
      <c r="O18" s="300">
        <f t="shared" si="3"/>
        <v>0</v>
      </c>
      <c r="P18" s="300">
        <f t="shared" si="3"/>
        <v>0</v>
      </c>
      <c r="Q18" s="300">
        <f t="shared" si="3"/>
        <v>0</v>
      </c>
      <c r="R18" s="300">
        <f t="shared" si="3"/>
        <v>0</v>
      </c>
    </row>
    <row r="19" spans="1:18">
      <c r="A19" s="301" t="s">
        <v>76</v>
      </c>
    </row>
    <row r="20" spans="1:18" s="290" customFormat="1" ht="27" customHeight="1">
      <c r="A20" s="302"/>
      <c r="B20" s="302"/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</row>
    <row r="21" spans="1:18" s="290" customFormat="1" ht="17.25" customHeight="1"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</row>
    <row r="22" spans="1:18">
      <c r="A22" s="304"/>
      <c r="B22" s="304"/>
      <c r="C22" s="304"/>
      <c r="D22" s="304"/>
      <c r="E22" s="305"/>
      <c r="F22" s="305"/>
      <c r="G22" s="305"/>
      <c r="H22" s="305"/>
      <c r="I22" s="305"/>
      <c r="J22" s="305"/>
      <c r="K22" s="305"/>
      <c r="L22" s="305"/>
      <c r="M22" s="304"/>
      <c r="N22" s="304"/>
      <c r="O22" s="304"/>
      <c r="R22" s="310"/>
    </row>
    <row r="23" spans="1:18">
      <c r="A23" s="304"/>
      <c r="B23" s="304"/>
      <c r="C23" s="304"/>
      <c r="D23" s="304"/>
      <c r="E23" s="305"/>
      <c r="F23" s="305"/>
      <c r="G23" s="305"/>
      <c r="H23" s="305"/>
      <c r="I23" s="305"/>
      <c r="J23" s="305"/>
      <c r="K23" s="305"/>
      <c r="L23" s="305"/>
      <c r="M23" s="304"/>
      <c r="N23" s="304"/>
      <c r="O23" s="304"/>
    </row>
    <row r="24" spans="1:18">
      <c r="A24" s="304"/>
      <c r="B24" s="304"/>
      <c r="C24" s="304"/>
      <c r="D24" s="304"/>
      <c r="E24" s="305"/>
      <c r="F24" s="305"/>
      <c r="G24" s="305"/>
      <c r="H24" s="305"/>
      <c r="I24" s="305"/>
      <c r="J24" s="305"/>
      <c r="K24" s="305"/>
      <c r="L24" s="305"/>
      <c r="M24" s="304"/>
      <c r="N24" s="304"/>
      <c r="O24" s="304"/>
    </row>
  </sheetData>
  <mergeCells count="6">
    <mergeCell ref="E6:O6"/>
    <mergeCell ref="P6:R6"/>
    <mergeCell ref="A6:A7"/>
    <mergeCell ref="B6:B7"/>
    <mergeCell ref="C6:C7"/>
    <mergeCell ref="D6:D7"/>
  </mergeCells>
  <pageMargins left="0.23622047244094499" right="0.23622047244094499" top="0.35433070866141703" bottom="0.35433070866141703" header="0.31496062992126" footer="0.3149606299212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"/>
  <sheetViews>
    <sheetView workbookViewId="0">
      <selection activeCell="V13" sqref="V13"/>
    </sheetView>
  </sheetViews>
  <sheetFormatPr defaultColWidth="9.140625" defaultRowHeight="15.75"/>
  <cols>
    <col min="1" max="1" width="30.42578125" style="246" customWidth="1"/>
    <col min="2" max="2" width="4.5703125" style="263" customWidth="1"/>
    <col min="3" max="3" width="11.28515625" style="263" customWidth="1"/>
    <col min="4" max="8" width="5.28515625" style="263" customWidth="1"/>
    <col min="9" max="9" width="5.28515625" style="264" customWidth="1"/>
    <col min="10" max="10" width="4.5703125" style="264" customWidth="1"/>
    <col min="11" max="11" width="4.85546875" style="246" customWidth="1"/>
    <col min="12" max="12" width="5.28515625" style="263" customWidth="1"/>
    <col min="13" max="14" width="5.28515625" style="246" customWidth="1"/>
    <col min="15" max="15" width="4.7109375" style="246" customWidth="1"/>
    <col min="16" max="16" width="4.85546875" style="246" customWidth="1"/>
    <col min="17" max="23" width="5.28515625" style="246" customWidth="1"/>
    <col min="24" max="16384" width="9.140625" style="246"/>
  </cols>
  <sheetData>
    <row r="1" spans="1:23">
      <c r="A1" s="3"/>
      <c r="B1" s="4" t="s">
        <v>21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</row>
    <row r="2" spans="1:23">
      <c r="A2" s="3"/>
      <c r="B2" s="4" t="s">
        <v>23</v>
      </c>
      <c r="C2" s="5">
        <f>Kadar.ode.!C2</f>
        <v>7248261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23">
      <c r="A3" s="3"/>
      <c r="B3" s="4" t="s">
        <v>24</v>
      </c>
      <c r="C3" s="215" t="str">
        <f>Kadar.ode.!C3</f>
        <v>30.09.2025.</v>
      </c>
      <c r="D3" s="265"/>
      <c r="E3" s="265"/>
      <c r="F3" s="6"/>
      <c r="G3" s="6"/>
      <c r="H3" s="6"/>
      <c r="I3" s="6"/>
      <c r="J3" s="6"/>
      <c r="K3" s="6"/>
      <c r="L3" s="6"/>
      <c r="M3" s="6"/>
      <c r="N3" s="6"/>
      <c r="O3" s="6"/>
      <c r="P3" s="7"/>
    </row>
    <row r="4" spans="1:23">
      <c r="A4" s="3"/>
      <c r="B4" s="4" t="s">
        <v>77</v>
      </c>
      <c r="C4" s="8" t="s">
        <v>10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1:23" ht="9" customHeight="1">
      <c r="A5" s="11"/>
      <c r="B5" s="246"/>
      <c r="C5" s="247"/>
      <c r="D5" s="266"/>
      <c r="E5" s="266"/>
      <c r="F5" s="266"/>
      <c r="G5" s="266"/>
      <c r="H5" s="266"/>
      <c r="I5" s="266"/>
      <c r="J5" s="266"/>
      <c r="K5" s="266"/>
      <c r="L5" s="266"/>
      <c r="M5" s="266"/>
    </row>
    <row r="6" spans="1:23" ht="45.75" customHeight="1">
      <c r="A6" s="372" t="s">
        <v>78</v>
      </c>
      <c r="B6" s="373" t="s">
        <v>79</v>
      </c>
      <c r="C6" s="367" t="s">
        <v>80</v>
      </c>
      <c r="D6" s="371" t="s">
        <v>31</v>
      </c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 t="s">
        <v>32</v>
      </c>
      <c r="U6" s="371"/>
      <c r="V6" s="371"/>
      <c r="W6" s="371"/>
    </row>
    <row r="7" spans="1:23" s="262" customFormat="1" ht="66" customHeight="1">
      <c r="A7" s="372"/>
      <c r="B7" s="373"/>
      <c r="C7" s="367"/>
      <c r="D7" s="267" t="s">
        <v>64</v>
      </c>
      <c r="E7" s="267" t="s">
        <v>81</v>
      </c>
      <c r="F7" s="268" t="s">
        <v>38</v>
      </c>
      <c r="G7" s="268" t="s">
        <v>39</v>
      </c>
      <c r="H7" s="267" t="s">
        <v>82</v>
      </c>
      <c r="I7" s="278" t="s">
        <v>47</v>
      </c>
      <c r="J7" s="268" t="s">
        <v>83</v>
      </c>
      <c r="K7" s="279" t="s">
        <v>84</v>
      </c>
      <c r="L7" s="279" t="s">
        <v>85</v>
      </c>
      <c r="M7" s="279" t="s">
        <v>82</v>
      </c>
      <c r="N7" s="278" t="s">
        <v>47</v>
      </c>
      <c r="O7" s="268" t="s">
        <v>83</v>
      </c>
      <c r="P7" s="267" t="s">
        <v>84</v>
      </c>
      <c r="Q7" s="283" t="s">
        <v>86</v>
      </c>
      <c r="R7" s="283" t="s">
        <v>87</v>
      </c>
      <c r="S7" s="283" t="s">
        <v>88</v>
      </c>
      <c r="T7" s="267" t="s">
        <v>72</v>
      </c>
      <c r="U7" s="267" t="s">
        <v>89</v>
      </c>
      <c r="V7" s="267" t="s">
        <v>90</v>
      </c>
      <c r="W7" s="267" t="s">
        <v>74</v>
      </c>
    </row>
    <row r="8" spans="1:23">
      <c r="A8" s="269" t="s">
        <v>91</v>
      </c>
      <c r="B8" s="270"/>
      <c r="C8" s="271"/>
      <c r="D8" s="270"/>
      <c r="E8" s="270"/>
      <c r="F8" s="271"/>
      <c r="G8" s="271"/>
      <c r="H8" s="270"/>
      <c r="I8" s="270"/>
      <c r="J8" s="274">
        <f>SUM(H8:I8)</f>
        <v>0</v>
      </c>
      <c r="K8" s="280">
        <f t="shared" ref="K8:K21" si="0">D8-(H8+I8)</f>
        <v>0</v>
      </c>
      <c r="L8" s="270"/>
      <c r="M8" s="270"/>
      <c r="N8" s="270"/>
      <c r="O8" s="274">
        <f>SUM(M8:N8)</f>
        <v>0</v>
      </c>
      <c r="P8" s="281">
        <f t="shared" ref="P8:P21" si="1">L8-(M8+N8)</f>
        <v>0</v>
      </c>
      <c r="Q8" s="284"/>
      <c r="R8" s="284"/>
      <c r="S8" s="281">
        <f>Q8-R8</f>
        <v>0</v>
      </c>
      <c r="T8" s="285"/>
      <c r="U8" s="285"/>
      <c r="V8" s="285">
        <v>1</v>
      </c>
      <c r="W8" s="285"/>
    </row>
    <row r="9" spans="1:23">
      <c r="A9" s="269" t="s">
        <v>92</v>
      </c>
      <c r="B9" s="270"/>
      <c r="C9" s="271"/>
      <c r="D9" s="270"/>
      <c r="E9" s="270"/>
      <c r="F9" s="271"/>
      <c r="G9" s="271"/>
      <c r="H9" s="270"/>
      <c r="I9" s="270"/>
      <c r="J9" s="274">
        <f t="shared" ref="J9:J21" si="2">SUM(H9:I9)</f>
        <v>0</v>
      </c>
      <c r="K9" s="280">
        <f t="shared" si="0"/>
        <v>0</v>
      </c>
      <c r="L9" s="270"/>
      <c r="M9" s="270"/>
      <c r="N9" s="270"/>
      <c r="O9" s="274">
        <f t="shared" ref="O9:O21" si="3">SUM(M9:N9)</f>
        <v>0</v>
      </c>
      <c r="P9" s="281">
        <f t="shared" si="1"/>
        <v>0</v>
      </c>
      <c r="Q9" s="284"/>
      <c r="R9" s="284"/>
      <c r="S9" s="281">
        <f t="shared" ref="S9:S21" si="4">Q9-R9</f>
        <v>0</v>
      </c>
      <c r="T9" s="285"/>
      <c r="U9" s="285"/>
      <c r="V9" s="285"/>
      <c r="W9" s="285"/>
    </row>
    <row r="10" spans="1:23">
      <c r="A10" s="269" t="s">
        <v>93</v>
      </c>
      <c r="B10" s="270"/>
      <c r="C10" s="271"/>
      <c r="D10" s="270"/>
      <c r="E10" s="270"/>
      <c r="F10" s="271"/>
      <c r="G10" s="271"/>
      <c r="H10" s="270"/>
      <c r="I10" s="270"/>
      <c r="J10" s="274">
        <f t="shared" si="2"/>
        <v>0</v>
      </c>
      <c r="K10" s="280">
        <f t="shared" si="0"/>
        <v>0</v>
      </c>
      <c r="L10" s="270"/>
      <c r="M10" s="270"/>
      <c r="N10" s="270"/>
      <c r="O10" s="274">
        <f t="shared" si="3"/>
        <v>0</v>
      </c>
      <c r="P10" s="281">
        <f t="shared" si="1"/>
        <v>0</v>
      </c>
      <c r="Q10" s="284"/>
      <c r="R10" s="284"/>
      <c r="S10" s="281">
        <f t="shared" si="4"/>
        <v>0</v>
      </c>
      <c r="T10" s="285"/>
      <c r="U10" s="285"/>
      <c r="V10" s="285"/>
      <c r="W10" s="285"/>
    </row>
    <row r="11" spans="1:23" ht="24">
      <c r="A11" s="269" t="s">
        <v>94</v>
      </c>
      <c r="B11" s="270"/>
      <c r="C11" s="271"/>
      <c r="D11" s="270"/>
      <c r="E11" s="270"/>
      <c r="F11" s="271"/>
      <c r="G11" s="271"/>
      <c r="H11" s="270"/>
      <c r="I11" s="270"/>
      <c r="J11" s="274">
        <f t="shared" si="2"/>
        <v>0</v>
      </c>
      <c r="K11" s="280">
        <f>(D11+E11)-(H11+I11)</f>
        <v>0</v>
      </c>
      <c r="L11" s="270"/>
      <c r="M11" s="270"/>
      <c r="N11" s="270"/>
      <c r="O11" s="274">
        <f t="shared" si="3"/>
        <v>0</v>
      </c>
      <c r="P11" s="281">
        <f t="shared" si="1"/>
        <v>0</v>
      </c>
      <c r="Q11" s="284"/>
      <c r="R11" s="284"/>
      <c r="S11" s="281">
        <f t="shared" si="4"/>
        <v>0</v>
      </c>
      <c r="T11" s="285"/>
      <c r="U11" s="285"/>
      <c r="V11" s="285">
        <v>1</v>
      </c>
      <c r="W11" s="285"/>
    </row>
    <row r="12" spans="1:23">
      <c r="A12" s="269" t="s">
        <v>95</v>
      </c>
      <c r="B12" s="270"/>
      <c r="C12" s="271"/>
      <c r="D12" s="270"/>
      <c r="E12" s="270"/>
      <c r="F12" s="271"/>
      <c r="G12" s="271"/>
      <c r="H12" s="270"/>
      <c r="I12" s="270"/>
      <c r="J12" s="274">
        <f t="shared" si="2"/>
        <v>0</v>
      </c>
      <c r="K12" s="280">
        <f t="shared" si="0"/>
        <v>0</v>
      </c>
      <c r="L12" s="270"/>
      <c r="M12" s="270"/>
      <c r="N12" s="270"/>
      <c r="O12" s="274">
        <f t="shared" si="3"/>
        <v>0</v>
      </c>
      <c r="P12" s="281">
        <f t="shared" si="1"/>
        <v>0</v>
      </c>
      <c r="Q12" s="284"/>
      <c r="R12" s="284"/>
      <c r="S12" s="281">
        <f t="shared" si="4"/>
        <v>0</v>
      </c>
      <c r="T12" s="285"/>
      <c r="U12" s="285"/>
      <c r="V12" s="285">
        <v>1</v>
      </c>
      <c r="W12" s="285"/>
    </row>
    <row r="13" spans="1:23" ht="24">
      <c r="A13" s="269" t="s">
        <v>96</v>
      </c>
      <c r="B13" s="270"/>
      <c r="C13" s="271"/>
      <c r="D13" s="270"/>
      <c r="E13" s="270"/>
      <c r="F13" s="271"/>
      <c r="G13" s="271"/>
      <c r="H13" s="270"/>
      <c r="I13" s="270"/>
      <c r="J13" s="274">
        <f t="shared" si="2"/>
        <v>0</v>
      </c>
      <c r="K13" s="280">
        <f t="shared" si="0"/>
        <v>0</v>
      </c>
      <c r="L13" s="270"/>
      <c r="M13" s="270"/>
      <c r="N13" s="270"/>
      <c r="O13" s="274">
        <f t="shared" si="3"/>
        <v>0</v>
      </c>
      <c r="P13" s="281">
        <f t="shared" si="1"/>
        <v>0</v>
      </c>
      <c r="Q13" s="284"/>
      <c r="R13" s="284"/>
      <c r="S13" s="281">
        <f t="shared" si="4"/>
        <v>0</v>
      </c>
      <c r="T13" s="285"/>
      <c r="U13" s="285"/>
      <c r="V13" s="285"/>
      <c r="W13" s="285"/>
    </row>
    <row r="14" spans="1:23">
      <c r="A14" s="269" t="s">
        <v>97</v>
      </c>
      <c r="B14" s="270"/>
      <c r="C14" s="271"/>
      <c r="D14" s="270"/>
      <c r="E14" s="270"/>
      <c r="F14" s="271"/>
      <c r="G14" s="271"/>
      <c r="H14" s="270"/>
      <c r="I14" s="270"/>
      <c r="J14" s="274">
        <f t="shared" si="2"/>
        <v>0</v>
      </c>
      <c r="K14" s="280">
        <f t="shared" si="0"/>
        <v>0</v>
      </c>
      <c r="L14" s="270"/>
      <c r="M14" s="270"/>
      <c r="N14" s="270"/>
      <c r="O14" s="274">
        <f t="shared" si="3"/>
        <v>0</v>
      </c>
      <c r="P14" s="281">
        <f t="shared" si="1"/>
        <v>0</v>
      </c>
      <c r="Q14" s="284"/>
      <c r="R14" s="284"/>
      <c r="S14" s="281">
        <f t="shared" si="4"/>
        <v>0</v>
      </c>
      <c r="T14" s="285"/>
      <c r="U14" s="285"/>
      <c r="V14" s="285"/>
      <c r="W14" s="285"/>
    </row>
    <row r="15" spans="1:23">
      <c r="A15" s="269" t="s">
        <v>98</v>
      </c>
      <c r="B15" s="270"/>
      <c r="C15" s="271"/>
      <c r="D15" s="270"/>
      <c r="E15" s="270"/>
      <c r="F15" s="271"/>
      <c r="G15" s="271"/>
      <c r="H15" s="270"/>
      <c r="I15" s="270"/>
      <c r="J15" s="274">
        <f t="shared" si="2"/>
        <v>0</v>
      </c>
      <c r="K15" s="280">
        <f t="shared" si="0"/>
        <v>0</v>
      </c>
      <c r="L15" s="270"/>
      <c r="M15" s="270"/>
      <c r="N15" s="270"/>
      <c r="O15" s="274">
        <f t="shared" si="3"/>
        <v>0</v>
      </c>
      <c r="P15" s="281">
        <f t="shared" si="1"/>
        <v>0</v>
      </c>
      <c r="Q15" s="284"/>
      <c r="R15" s="284"/>
      <c r="S15" s="281">
        <f t="shared" si="4"/>
        <v>0</v>
      </c>
      <c r="T15" s="285"/>
      <c r="U15" s="285"/>
      <c r="V15" s="285"/>
      <c r="W15" s="285"/>
    </row>
    <row r="16" spans="1:23">
      <c r="A16" s="269" t="s">
        <v>99</v>
      </c>
      <c r="B16" s="270"/>
      <c r="C16" s="271"/>
      <c r="D16" s="270"/>
      <c r="E16" s="270"/>
      <c r="F16" s="271"/>
      <c r="G16" s="271"/>
      <c r="H16" s="270"/>
      <c r="I16" s="270"/>
      <c r="J16" s="274">
        <f t="shared" si="2"/>
        <v>0</v>
      </c>
      <c r="K16" s="280">
        <f t="shared" si="0"/>
        <v>0</v>
      </c>
      <c r="L16" s="270"/>
      <c r="M16" s="270"/>
      <c r="N16" s="270"/>
      <c r="O16" s="274">
        <f t="shared" si="3"/>
        <v>0</v>
      </c>
      <c r="P16" s="281">
        <f t="shared" si="1"/>
        <v>0</v>
      </c>
      <c r="Q16" s="284"/>
      <c r="R16" s="284"/>
      <c r="S16" s="281">
        <f t="shared" si="4"/>
        <v>0</v>
      </c>
      <c r="T16" s="285"/>
      <c r="U16" s="285"/>
      <c r="V16" s="285"/>
      <c r="W16" s="285"/>
    </row>
    <row r="17" spans="1:23" ht="24">
      <c r="A17" s="269" t="s">
        <v>100</v>
      </c>
      <c r="B17" s="270"/>
      <c r="C17" s="271"/>
      <c r="D17" s="270"/>
      <c r="E17" s="270"/>
      <c r="F17" s="271"/>
      <c r="G17" s="271"/>
      <c r="H17" s="270"/>
      <c r="I17" s="270"/>
      <c r="J17" s="274">
        <f t="shared" si="2"/>
        <v>0</v>
      </c>
      <c r="K17" s="280">
        <f t="shared" si="0"/>
        <v>0</v>
      </c>
      <c r="L17" s="270"/>
      <c r="M17" s="270"/>
      <c r="N17" s="270"/>
      <c r="O17" s="274">
        <f t="shared" si="3"/>
        <v>0</v>
      </c>
      <c r="P17" s="281">
        <f t="shared" si="1"/>
        <v>0</v>
      </c>
      <c r="Q17" s="284"/>
      <c r="R17" s="284"/>
      <c r="S17" s="281">
        <f t="shared" si="4"/>
        <v>0</v>
      </c>
      <c r="T17" s="285"/>
      <c r="U17" s="285"/>
      <c r="V17" s="285"/>
      <c r="W17" s="285"/>
    </row>
    <row r="18" spans="1:23" ht="24">
      <c r="A18" s="269" t="s">
        <v>101</v>
      </c>
      <c r="B18" s="270"/>
      <c r="C18" s="271"/>
      <c r="D18" s="270"/>
      <c r="E18" s="270"/>
      <c r="F18" s="271"/>
      <c r="G18" s="271"/>
      <c r="H18" s="270"/>
      <c r="I18" s="270"/>
      <c r="J18" s="274">
        <f t="shared" si="2"/>
        <v>0</v>
      </c>
      <c r="K18" s="280">
        <f>E18-(H18+I18)</f>
        <v>0</v>
      </c>
      <c r="L18" s="270"/>
      <c r="M18" s="270"/>
      <c r="N18" s="270"/>
      <c r="O18" s="274">
        <f t="shared" si="3"/>
        <v>0</v>
      </c>
      <c r="P18" s="281">
        <f t="shared" si="1"/>
        <v>0</v>
      </c>
      <c r="Q18" s="284"/>
      <c r="R18" s="284"/>
      <c r="S18" s="281">
        <f t="shared" si="4"/>
        <v>0</v>
      </c>
      <c r="T18" s="285"/>
      <c r="U18" s="285"/>
      <c r="V18" s="285"/>
      <c r="W18" s="285"/>
    </row>
    <row r="19" spans="1:23">
      <c r="A19" s="269" t="s">
        <v>102</v>
      </c>
      <c r="B19" s="270"/>
      <c r="C19" s="271"/>
      <c r="D19" s="270"/>
      <c r="E19" s="270"/>
      <c r="F19" s="271"/>
      <c r="G19" s="271"/>
      <c r="H19" s="270"/>
      <c r="I19" s="270"/>
      <c r="J19" s="274">
        <f t="shared" si="2"/>
        <v>0</v>
      </c>
      <c r="K19" s="280">
        <f t="shared" si="0"/>
        <v>0</v>
      </c>
      <c r="L19" s="270"/>
      <c r="M19" s="270"/>
      <c r="N19" s="270"/>
      <c r="O19" s="274">
        <f t="shared" si="3"/>
        <v>0</v>
      </c>
      <c r="P19" s="281">
        <f t="shared" si="1"/>
        <v>0</v>
      </c>
      <c r="Q19" s="284"/>
      <c r="R19" s="284"/>
      <c r="S19" s="281">
        <f t="shared" si="4"/>
        <v>0</v>
      </c>
      <c r="T19" s="285"/>
      <c r="U19" s="285"/>
      <c r="V19" s="285"/>
      <c r="W19" s="285"/>
    </row>
    <row r="20" spans="1:23" ht="24.75">
      <c r="A20" s="272" t="s">
        <v>103</v>
      </c>
      <c r="B20" s="270"/>
      <c r="C20" s="271"/>
      <c r="D20" s="270"/>
      <c r="E20" s="270"/>
      <c r="F20" s="271"/>
      <c r="G20" s="271"/>
      <c r="H20" s="270"/>
      <c r="I20" s="270"/>
      <c r="J20" s="274">
        <f t="shared" si="2"/>
        <v>0</v>
      </c>
      <c r="K20" s="280">
        <f t="shared" si="0"/>
        <v>0</v>
      </c>
      <c r="L20" s="282"/>
      <c r="M20" s="270"/>
      <c r="N20" s="270"/>
      <c r="O20" s="274">
        <f t="shared" si="3"/>
        <v>0</v>
      </c>
      <c r="P20" s="281">
        <f t="shared" si="1"/>
        <v>0</v>
      </c>
      <c r="Q20" s="284"/>
      <c r="R20" s="284"/>
      <c r="S20" s="281">
        <f t="shared" si="4"/>
        <v>0</v>
      </c>
      <c r="T20" s="285"/>
      <c r="U20" s="285"/>
      <c r="V20" s="285"/>
      <c r="W20" s="285"/>
    </row>
    <row r="21" spans="1:23" ht="24.75">
      <c r="A21" s="272" t="s">
        <v>104</v>
      </c>
      <c r="B21" s="270"/>
      <c r="C21" s="271"/>
      <c r="D21" s="270"/>
      <c r="E21" s="270"/>
      <c r="F21" s="271"/>
      <c r="G21" s="271"/>
      <c r="H21" s="270"/>
      <c r="I21" s="270"/>
      <c r="J21" s="274">
        <f t="shared" si="2"/>
        <v>0</v>
      </c>
      <c r="K21" s="280">
        <f t="shared" si="0"/>
        <v>0</v>
      </c>
      <c r="L21" s="282"/>
      <c r="M21" s="270"/>
      <c r="N21" s="270"/>
      <c r="O21" s="274">
        <f t="shared" si="3"/>
        <v>0</v>
      </c>
      <c r="P21" s="281">
        <f t="shared" si="1"/>
        <v>0</v>
      </c>
      <c r="Q21" s="284"/>
      <c r="R21" s="284"/>
      <c r="S21" s="281">
        <f t="shared" si="4"/>
        <v>0</v>
      </c>
      <c r="T21" s="285"/>
      <c r="U21" s="285"/>
      <c r="V21" s="285"/>
      <c r="W21" s="285"/>
    </row>
    <row r="22" spans="1:23" ht="24.75">
      <c r="A22" s="272" t="s">
        <v>105</v>
      </c>
      <c r="B22" s="270"/>
      <c r="C22" s="271"/>
      <c r="D22" s="270"/>
      <c r="E22" s="270"/>
      <c r="F22" s="271"/>
      <c r="G22" s="271"/>
      <c r="H22" s="270"/>
      <c r="I22" s="270"/>
      <c r="J22" s="274"/>
      <c r="K22" s="280"/>
      <c r="L22" s="282"/>
      <c r="M22" s="270"/>
      <c r="N22" s="270"/>
      <c r="O22" s="274"/>
      <c r="P22" s="281"/>
      <c r="Q22" s="284"/>
      <c r="R22" s="284"/>
      <c r="S22" s="281"/>
      <c r="T22" s="285"/>
      <c r="U22" s="285"/>
      <c r="V22" s="285"/>
      <c r="W22" s="285"/>
    </row>
    <row r="23" spans="1:23" ht="20.25" customHeight="1">
      <c r="A23" s="273" t="s">
        <v>106</v>
      </c>
      <c r="B23" s="274"/>
      <c r="C23" s="274"/>
      <c r="D23" s="274">
        <f>SUM(D8:D22)</f>
        <v>0</v>
      </c>
      <c r="E23" s="274">
        <f t="shared" ref="E23:I23" si="5">SUM(E8:E22)</f>
        <v>0</v>
      </c>
      <c r="F23" s="274">
        <f t="shared" si="5"/>
        <v>0</v>
      </c>
      <c r="G23" s="274">
        <f t="shared" si="5"/>
        <v>0</v>
      </c>
      <c r="H23" s="274">
        <f t="shared" si="5"/>
        <v>0</v>
      </c>
      <c r="I23" s="274">
        <f t="shared" si="5"/>
        <v>0</v>
      </c>
      <c r="J23" s="274">
        <f t="shared" ref="J23:W23" si="6">SUM(J8:J22)</f>
        <v>0</v>
      </c>
      <c r="K23" s="280">
        <f t="shared" si="6"/>
        <v>0</v>
      </c>
      <c r="L23" s="274">
        <f t="shared" si="6"/>
        <v>0</v>
      </c>
      <c r="M23" s="274">
        <f t="shared" si="6"/>
        <v>0</v>
      </c>
      <c r="N23" s="274">
        <f t="shared" si="6"/>
        <v>0</v>
      </c>
      <c r="O23" s="274">
        <f t="shared" si="6"/>
        <v>0</v>
      </c>
      <c r="P23" s="281">
        <f t="shared" si="6"/>
        <v>0</v>
      </c>
      <c r="Q23" s="286">
        <f t="shared" si="6"/>
        <v>0</v>
      </c>
      <c r="R23" s="286">
        <f t="shared" si="6"/>
        <v>0</v>
      </c>
      <c r="S23" s="281">
        <f t="shared" si="6"/>
        <v>0</v>
      </c>
      <c r="T23" s="274">
        <f t="shared" si="6"/>
        <v>0</v>
      </c>
      <c r="U23" s="274">
        <f t="shared" si="6"/>
        <v>0</v>
      </c>
      <c r="V23" s="274">
        <f t="shared" si="6"/>
        <v>3</v>
      </c>
      <c r="W23" s="274">
        <f t="shared" si="6"/>
        <v>0</v>
      </c>
    </row>
    <row r="24" spans="1:23" ht="15.75" customHeight="1">
      <c r="A24" s="275" t="s">
        <v>107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87"/>
      <c r="R24" s="287"/>
      <c r="S24" s="287"/>
      <c r="T24" s="287"/>
      <c r="U24" s="287"/>
      <c r="V24" s="287"/>
      <c r="W24" s="287"/>
    </row>
    <row r="25" spans="1:23">
      <c r="A25" s="277"/>
    </row>
  </sheetData>
  <mergeCells count="5">
    <mergeCell ref="D6:S6"/>
    <mergeCell ref="T6:W6"/>
    <mergeCell ref="A6:A7"/>
    <mergeCell ref="B6:B7"/>
    <mergeCell ref="C6:C7"/>
  </mergeCells>
  <pageMargins left="0.23622047244094499" right="0.23622047244094499" top="0.35433070866141703" bottom="0.35433070866141703" header="0.31496062992126" footer="0.31496062992126"/>
  <pageSetup paperSize="9" scale="95" orientation="landscape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workbookViewId="0">
      <selection activeCell="I14" sqref="I14"/>
    </sheetView>
  </sheetViews>
  <sheetFormatPr defaultColWidth="9.140625" defaultRowHeight="12.75"/>
  <cols>
    <col min="1" max="1" width="28" style="245" customWidth="1"/>
    <col min="2" max="2" width="15" style="245" customWidth="1"/>
    <col min="3" max="3" width="11.7109375" style="245" customWidth="1"/>
    <col min="4" max="4" width="8.140625" style="245" customWidth="1"/>
    <col min="5" max="5" width="13.140625" style="245" customWidth="1"/>
    <col min="6" max="6" width="10" style="245" customWidth="1"/>
    <col min="7" max="7" width="8" style="245" customWidth="1"/>
    <col min="8" max="8" width="14.28515625" style="245" customWidth="1"/>
    <col min="9" max="9" width="11.42578125" style="245" customWidth="1"/>
    <col min="10" max="16384" width="9.140625" style="245"/>
  </cols>
  <sheetData>
    <row r="1" spans="1:9">
      <c r="A1" s="3"/>
      <c r="B1" s="4" t="s">
        <v>21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9">
      <c r="A2" s="3"/>
      <c r="B2" s="4" t="s">
        <v>23</v>
      </c>
      <c r="C2" s="5">
        <f>Kadar.ode.!C2</f>
        <v>7248261</v>
      </c>
      <c r="D2" s="6"/>
      <c r="E2" s="6"/>
      <c r="F2" s="6"/>
      <c r="G2" s="7"/>
    </row>
    <row r="3" spans="1:9">
      <c r="A3" s="3"/>
      <c r="B3" s="4" t="s">
        <v>24</v>
      </c>
      <c r="C3" s="215" t="str">
        <f>Kadar.ode.!C3</f>
        <v>30.09.2025.</v>
      </c>
      <c r="D3" s="6"/>
      <c r="E3" s="6"/>
      <c r="F3" s="6"/>
      <c r="G3" s="7"/>
    </row>
    <row r="4" spans="1:9" ht="14.25">
      <c r="A4" s="3"/>
      <c r="B4" s="4" t="s">
        <v>108</v>
      </c>
      <c r="C4" s="8" t="s">
        <v>11</v>
      </c>
      <c r="D4" s="9"/>
      <c r="E4" s="9"/>
      <c r="F4" s="9"/>
      <c r="G4" s="10"/>
    </row>
    <row r="5" spans="1:9" ht="12" customHeight="1">
      <c r="A5" s="11"/>
      <c r="B5" s="246"/>
      <c r="C5" s="247"/>
      <c r="D5" s="248"/>
    </row>
    <row r="6" spans="1:9" ht="21.75" customHeight="1">
      <c r="A6" s="374" t="s">
        <v>79</v>
      </c>
      <c r="B6" s="374"/>
      <c r="C6" s="249"/>
      <c r="D6" s="249"/>
      <c r="E6" s="249"/>
      <c r="F6" s="249"/>
    </row>
    <row r="7" spans="1:9">
      <c r="A7" s="250" t="s">
        <v>109</v>
      </c>
      <c r="B7" s="251"/>
      <c r="C7" s="249"/>
      <c r="D7" s="249"/>
      <c r="E7" s="249"/>
      <c r="F7" s="249"/>
    </row>
    <row r="8" spans="1:9">
      <c r="A8" s="250" t="s">
        <v>110</v>
      </c>
      <c r="B8" s="251"/>
      <c r="C8" s="249"/>
      <c r="D8" s="249"/>
      <c r="E8" s="249"/>
      <c r="F8" s="249"/>
    </row>
    <row r="9" spans="1:9">
      <c r="A9" s="250" t="s">
        <v>106</v>
      </c>
      <c r="B9" s="251"/>
      <c r="C9" s="249"/>
      <c r="D9" s="249"/>
      <c r="E9" s="249"/>
      <c r="F9" s="249"/>
    </row>
    <row r="10" spans="1:9">
      <c r="A10" s="249"/>
      <c r="B10" s="249"/>
      <c r="C10" s="249"/>
      <c r="D10" s="249"/>
      <c r="E10" s="249"/>
      <c r="F10" s="249"/>
      <c r="G10" s="249"/>
      <c r="H10" s="249"/>
      <c r="I10" s="261"/>
    </row>
    <row r="11" spans="1:9" ht="57.75" customHeight="1">
      <c r="A11" s="369" t="s">
        <v>111</v>
      </c>
      <c r="B11" s="375" t="s">
        <v>31</v>
      </c>
      <c r="C11" s="375"/>
      <c r="D11" s="375"/>
      <c r="E11" s="375"/>
      <c r="F11" s="375"/>
      <c r="G11" s="375"/>
      <c r="H11" s="375" t="s">
        <v>32</v>
      </c>
      <c r="I11" s="375"/>
    </row>
    <row r="12" spans="1:9" ht="54.75" customHeight="1">
      <c r="A12" s="369"/>
      <c r="B12" s="252" t="s">
        <v>112</v>
      </c>
      <c r="C12" s="252" t="s">
        <v>113</v>
      </c>
      <c r="D12" s="252" t="s">
        <v>88</v>
      </c>
      <c r="E12" s="252" t="s">
        <v>114</v>
      </c>
      <c r="F12" s="252" t="s">
        <v>113</v>
      </c>
      <c r="G12" s="252" t="s">
        <v>88</v>
      </c>
      <c r="H12" s="252" t="s">
        <v>115</v>
      </c>
      <c r="I12" s="252" t="s">
        <v>116</v>
      </c>
    </row>
    <row r="13" spans="1:9">
      <c r="A13" s="253" t="s">
        <v>117</v>
      </c>
      <c r="B13" s="254"/>
      <c r="C13" s="254"/>
      <c r="D13" s="255">
        <f t="shared" ref="D13:D14" si="0">B13-C13</f>
        <v>0</v>
      </c>
      <c r="E13" s="256"/>
      <c r="F13" s="257"/>
      <c r="G13" s="255">
        <f t="shared" ref="G13:G14" si="1">E13-F13</f>
        <v>0</v>
      </c>
      <c r="H13" s="256">
        <v>21</v>
      </c>
      <c r="I13" s="257">
        <v>20</v>
      </c>
    </row>
    <row r="14" spans="1:9">
      <c r="A14" s="253" t="s">
        <v>118</v>
      </c>
      <c r="B14" s="254"/>
      <c r="C14" s="254"/>
      <c r="D14" s="255">
        <f t="shared" si="0"/>
        <v>0</v>
      </c>
      <c r="E14" s="256"/>
      <c r="F14" s="257"/>
      <c r="G14" s="255">
        <f t="shared" si="1"/>
        <v>0</v>
      </c>
      <c r="H14" s="256"/>
      <c r="I14" s="257">
        <v>2</v>
      </c>
    </row>
    <row r="15" spans="1:9">
      <c r="A15" s="253"/>
      <c r="B15" s="254"/>
      <c r="C15" s="254"/>
      <c r="D15" s="255">
        <f t="shared" ref="D15:D23" si="2">B15-C15</f>
        <v>0</v>
      </c>
      <c r="E15" s="256"/>
      <c r="F15" s="257"/>
      <c r="G15" s="255">
        <f t="shared" ref="G15:G23" si="3">E15-F15</f>
        <v>0</v>
      </c>
      <c r="H15" s="256"/>
      <c r="I15" s="257"/>
    </row>
    <row r="16" spans="1:9">
      <c r="A16" s="253"/>
      <c r="B16" s="254"/>
      <c r="C16" s="254"/>
      <c r="D16" s="255">
        <f t="shared" si="2"/>
        <v>0</v>
      </c>
      <c r="E16" s="256"/>
      <c r="F16" s="257"/>
      <c r="G16" s="255">
        <f t="shared" si="3"/>
        <v>0</v>
      </c>
      <c r="H16" s="256"/>
      <c r="I16" s="257"/>
    </row>
    <row r="17" spans="1:9">
      <c r="A17" s="253"/>
      <c r="B17" s="254"/>
      <c r="C17" s="254"/>
      <c r="D17" s="255">
        <f t="shared" si="2"/>
        <v>0</v>
      </c>
      <c r="E17" s="256"/>
      <c r="F17" s="257"/>
      <c r="G17" s="255">
        <f t="shared" si="3"/>
        <v>0</v>
      </c>
      <c r="H17" s="256"/>
      <c r="I17" s="257"/>
    </row>
    <row r="18" spans="1:9">
      <c r="A18" s="253"/>
      <c r="B18" s="254"/>
      <c r="C18" s="254"/>
      <c r="D18" s="255">
        <f t="shared" si="2"/>
        <v>0</v>
      </c>
      <c r="E18" s="256"/>
      <c r="F18" s="257"/>
      <c r="G18" s="255">
        <f t="shared" si="3"/>
        <v>0</v>
      </c>
      <c r="H18" s="256"/>
      <c r="I18" s="257"/>
    </row>
    <row r="19" spans="1:9">
      <c r="A19" s="253"/>
      <c r="B19" s="254"/>
      <c r="C19" s="254"/>
      <c r="D19" s="255">
        <f t="shared" si="2"/>
        <v>0</v>
      </c>
      <c r="E19" s="256"/>
      <c r="F19" s="257"/>
      <c r="G19" s="255">
        <f t="shared" si="3"/>
        <v>0</v>
      </c>
      <c r="H19" s="256"/>
      <c r="I19" s="257"/>
    </row>
    <row r="20" spans="1:9">
      <c r="A20" s="253"/>
      <c r="B20" s="254"/>
      <c r="C20" s="254"/>
      <c r="D20" s="255">
        <f t="shared" si="2"/>
        <v>0</v>
      </c>
      <c r="E20" s="256"/>
      <c r="F20" s="257"/>
      <c r="G20" s="255">
        <f t="shared" si="3"/>
        <v>0</v>
      </c>
      <c r="H20" s="256"/>
      <c r="I20" s="257"/>
    </row>
    <row r="21" spans="1:9" s="244" customFormat="1">
      <c r="A21" s="258"/>
      <c r="B21" s="254"/>
      <c r="C21" s="254"/>
      <c r="D21" s="255">
        <f t="shared" si="2"/>
        <v>0</v>
      </c>
      <c r="E21" s="256"/>
      <c r="F21" s="257"/>
      <c r="G21" s="255">
        <f t="shared" si="3"/>
        <v>0</v>
      </c>
      <c r="H21" s="256"/>
      <c r="I21" s="257"/>
    </row>
    <row r="22" spans="1:9" s="244" customFormat="1">
      <c r="A22" s="258"/>
      <c r="B22" s="254"/>
      <c r="C22" s="254"/>
      <c r="D22" s="255">
        <f t="shared" si="2"/>
        <v>0</v>
      </c>
      <c r="E22" s="256"/>
      <c r="F22" s="257"/>
      <c r="G22" s="255">
        <f t="shared" si="3"/>
        <v>0</v>
      </c>
      <c r="H22" s="256"/>
      <c r="I22" s="257"/>
    </row>
    <row r="23" spans="1:9" s="244" customFormat="1">
      <c r="A23" s="259" t="s">
        <v>36</v>
      </c>
      <c r="B23" s="251">
        <f>SUM(B13:B22)</f>
        <v>0</v>
      </c>
      <c r="C23" s="251">
        <f>SUM(C13:C22)</f>
        <v>0</v>
      </c>
      <c r="D23" s="260">
        <f t="shared" si="2"/>
        <v>0</v>
      </c>
      <c r="E23" s="251">
        <f>SUM(E13:E22)</f>
        <v>0</v>
      </c>
      <c r="F23" s="251">
        <f>SUM(F13:F22)</f>
        <v>0</v>
      </c>
      <c r="G23" s="260">
        <f t="shared" si="3"/>
        <v>0</v>
      </c>
      <c r="H23" s="251">
        <f>SUM(H13:H22)</f>
        <v>21</v>
      </c>
      <c r="I23" s="251">
        <f>SUM(I13:I22)</f>
        <v>22</v>
      </c>
    </row>
  </sheetData>
  <mergeCells count="4">
    <mergeCell ref="A6:B6"/>
    <mergeCell ref="B11:G11"/>
    <mergeCell ref="H11:I11"/>
    <mergeCell ref="A11:A12"/>
  </mergeCells>
  <pageMargins left="0.23622047244094499" right="0.23622047244094499" top="0.35433070866141703" bottom="0.35433070866141703" header="0.31496062992126" footer="0.3149606299212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"/>
  <sheetViews>
    <sheetView workbookViewId="0">
      <selection activeCell="I14" sqref="I14"/>
    </sheetView>
  </sheetViews>
  <sheetFormatPr defaultColWidth="9" defaultRowHeight="12"/>
  <cols>
    <col min="1" max="1" width="25.5703125" customWidth="1"/>
    <col min="2" max="2" width="5.42578125" customWidth="1"/>
    <col min="3" max="3" width="16.28515625" customWidth="1"/>
    <col min="4" max="4" width="10.28515625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  <col min="10" max="10" width="16.7109375" customWidth="1"/>
    <col min="11" max="11" width="20.140625" customWidth="1"/>
  </cols>
  <sheetData>
    <row r="1" spans="1:17" ht="12.75">
      <c r="A1" s="3"/>
      <c r="B1" s="4" t="s">
        <v>21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212"/>
      <c r="H1" s="213"/>
      <c r="I1" s="227"/>
      <c r="J1" s="228"/>
      <c r="K1" s="228"/>
      <c r="L1" s="229"/>
      <c r="M1" s="229"/>
      <c r="N1" s="229"/>
      <c r="O1" s="229"/>
      <c r="P1" s="229"/>
      <c r="Q1" s="229"/>
    </row>
    <row r="2" spans="1:17" ht="12.75">
      <c r="A2" s="3"/>
      <c r="B2" s="4" t="s">
        <v>23</v>
      </c>
      <c r="C2" s="5">
        <f>Kadar.ode.!C2</f>
        <v>7248261</v>
      </c>
      <c r="D2" s="6"/>
      <c r="E2" s="6"/>
      <c r="F2" s="6"/>
      <c r="G2" s="214"/>
      <c r="H2" s="213"/>
      <c r="I2" s="230"/>
      <c r="J2" s="228"/>
      <c r="K2" s="231"/>
      <c r="L2" s="229"/>
      <c r="M2" s="229"/>
    </row>
    <row r="3" spans="1:17" ht="12.75">
      <c r="A3" s="3"/>
      <c r="B3" s="4" t="s">
        <v>24</v>
      </c>
      <c r="C3" s="215" t="str">
        <f>Kadar.ode.!C3</f>
        <v>30.09.2025.</v>
      </c>
      <c r="D3" s="6"/>
      <c r="E3" s="6"/>
      <c r="F3" s="6"/>
      <c r="G3" s="6"/>
      <c r="H3" s="213"/>
      <c r="I3" s="230"/>
      <c r="J3" s="228"/>
      <c r="K3" s="231"/>
      <c r="L3" s="229"/>
      <c r="M3" s="229"/>
      <c r="N3" s="229"/>
      <c r="O3" s="229"/>
      <c r="P3" s="229"/>
      <c r="Q3" s="229"/>
    </row>
    <row r="4" spans="1:17" ht="14.25">
      <c r="A4" s="3"/>
      <c r="B4" s="4" t="s">
        <v>119</v>
      </c>
      <c r="C4" s="8" t="s">
        <v>12</v>
      </c>
      <c r="D4" s="9"/>
      <c r="E4" s="9"/>
      <c r="F4" s="9"/>
      <c r="G4" s="9"/>
      <c r="H4" s="216"/>
      <c r="I4" s="232"/>
      <c r="J4" s="233"/>
      <c r="K4" s="234"/>
      <c r="L4" s="229"/>
      <c r="M4" s="229"/>
      <c r="N4" s="229"/>
      <c r="O4" s="229"/>
      <c r="P4" s="229"/>
      <c r="Q4" s="229"/>
    </row>
    <row r="5" spans="1:17" ht="12.75">
      <c r="A5" s="217"/>
      <c r="B5" s="217"/>
      <c r="C5" s="217"/>
      <c r="D5" s="217"/>
      <c r="E5" s="217"/>
      <c r="F5" s="217"/>
      <c r="G5" s="218"/>
      <c r="H5" s="219"/>
      <c r="I5" s="235"/>
      <c r="J5" s="236"/>
      <c r="K5" s="237"/>
      <c r="L5" s="77"/>
      <c r="M5" s="77"/>
      <c r="N5" s="77"/>
      <c r="O5" s="77"/>
      <c r="P5" s="77"/>
      <c r="Q5" s="77"/>
    </row>
    <row r="6" spans="1:17" ht="193.5" customHeight="1">
      <c r="A6" s="220"/>
      <c r="B6" s="220"/>
      <c r="C6" s="221" t="s">
        <v>120</v>
      </c>
      <c r="D6" s="221" t="s">
        <v>113</v>
      </c>
      <c r="E6" s="221" t="s">
        <v>84</v>
      </c>
      <c r="F6" s="221" t="s">
        <v>32</v>
      </c>
      <c r="G6" s="221" t="s">
        <v>121</v>
      </c>
      <c r="H6" s="222" t="s">
        <v>122</v>
      </c>
      <c r="I6" s="222" t="s">
        <v>123</v>
      </c>
      <c r="J6" s="238" t="s">
        <v>124</v>
      </c>
      <c r="K6" s="239" t="s">
        <v>125</v>
      </c>
      <c r="L6" s="77"/>
      <c r="M6" s="77"/>
      <c r="N6" s="77"/>
      <c r="O6" s="77"/>
      <c r="P6" s="77"/>
      <c r="Q6" s="77"/>
    </row>
    <row r="7" spans="1:17" ht="6" customHeight="1">
      <c r="A7" s="223"/>
      <c r="B7" s="223"/>
      <c r="C7" s="223"/>
      <c r="D7" s="223"/>
      <c r="E7" s="223"/>
      <c r="F7" s="223"/>
      <c r="G7" s="223"/>
      <c r="H7" s="223"/>
      <c r="I7" s="240"/>
      <c r="J7" s="241"/>
      <c r="K7" s="242"/>
      <c r="L7" s="77"/>
      <c r="M7" s="77"/>
      <c r="N7" s="77"/>
      <c r="O7" s="77"/>
      <c r="P7" s="77"/>
      <c r="Q7" s="77"/>
    </row>
    <row r="8" spans="1:17" ht="15">
      <c r="A8" s="224" t="s">
        <v>126</v>
      </c>
      <c r="B8" s="223"/>
      <c r="C8" s="223">
        <f>SUM(Kadar.ode.!I23,Kadar.dne.bol.dij.!E18,Kadar.zaj.med.del.!D23)</f>
        <v>0</v>
      </c>
      <c r="D8" s="225">
        <f>IF(Kadar.zaj.med.del.!E11&gt;=Kadar.zaj.med.del.!J11,SUM(Kadar.ode.!P23,Kadar.dne.bol.dij.!H18,Kadar.zaj.med.del.!J23)-Kadar.zaj.med.del.!J11-Kadar.zaj.med.del.!J18,IF(((Kadar.zaj.med.del.!E11+Kadar.zaj.med.del.!D11)&lt;=Kadar.zaj.med.del.!J11),SUM(Kadar.ode.!P23,Kadar.dne.bol.dij.!H18,Kadar.zaj.med.del.!J23)-Kadar.zaj.med.del.!J18-(Kadar.zaj.med.del.!J11-Kadar.zaj.med.del.!D11),SUM(Kadar.ode.!P23,Kadar.dne.bol.dij.!H18,Kadar.zaj.med.del.!J23)-Kadar.zaj.med.del.!J18-Kadar.zaj.med.del.!E11))</f>
        <v>4</v>
      </c>
      <c r="E8" s="225">
        <f t="shared" ref="E8:E13" si="0">C8-D8</f>
        <v>-4</v>
      </c>
      <c r="F8" s="223">
        <f>SUM(Kadar.ode.!AD23,Kadar.dne.bol.dij.!P18,Kadar.zaj.med.del.!T23)</f>
        <v>3</v>
      </c>
      <c r="G8" s="223">
        <f t="shared" ref="G8:G13" si="1">SUM(C8,F8)</f>
        <v>3</v>
      </c>
      <c r="H8" s="223">
        <v>1</v>
      </c>
      <c r="I8" s="243">
        <v>4</v>
      </c>
      <c r="J8" s="243">
        <v>0</v>
      </c>
      <c r="K8" s="243">
        <f>C8+J8</f>
        <v>0</v>
      </c>
      <c r="L8" s="77"/>
      <c r="M8" s="77"/>
      <c r="N8" s="77"/>
      <c r="O8" s="77"/>
      <c r="P8" s="77"/>
      <c r="Q8" s="77"/>
    </row>
    <row r="9" spans="1:17" ht="15">
      <c r="A9" s="224" t="s">
        <v>127</v>
      </c>
      <c r="B9" s="223"/>
      <c r="C9" s="223">
        <f>SUM(Kadar.zaj.med.del.!E23)</f>
        <v>0</v>
      </c>
      <c r="D9" s="223">
        <f>IF(Kadar.zaj.med.del.!D11+Kadar.zaj.med.del.!E11&lt;=Kadar.zaj.med.del.!J11,SUM(Kadar.zaj.med.del.!J18+Kadar.zaj.med.del.!J11-Kadar.zaj.med.del.!D11),IF(Kadar.zaj.med.del.!E11&gt;Kadar.zaj.med.del.!J11,SUM(Kadar.zaj.med.del.!J18+Kadar.zaj.med.del.!J11),SUM(Kadar.zaj.med.del.!J18+Kadar.zaj.med.del.!E11)))</f>
        <v>0</v>
      </c>
      <c r="E9" s="223">
        <f t="shared" si="0"/>
        <v>0</v>
      </c>
      <c r="F9" s="223">
        <f>SUM(Kadar.zaj.med.del.!U23)</f>
        <v>0</v>
      </c>
      <c r="G9" s="223">
        <f t="shared" si="1"/>
        <v>0</v>
      </c>
      <c r="H9" s="223">
        <v>0</v>
      </c>
      <c r="I9" s="223">
        <v>1</v>
      </c>
      <c r="J9" s="243">
        <v>0</v>
      </c>
      <c r="K9" s="223">
        <f t="shared" ref="K9:K14" si="2">C9+J9</f>
        <v>0</v>
      </c>
      <c r="L9" s="77"/>
      <c r="M9" s="77"/>
      <c r="N9" s="77"/>
      <c r="O9" s="77"/>
      <c r="P9" s="77"/>
      <c r="Q9" s="77"/>
    </row>
    <row r="10" spans="1:17" ht="30">
      <c r="A10" s="224" t="s">
        <v>128</v>
      </c>
      <c r="B10" s="223"/>
      <c r="C10" s="223">
        <f>SUM(Kadar.ode.!R23,Kadar.dne.bol.dij.!J18,Kadar.zaj.med.del.!L23)</f>
        <v>0</v>
      </c>
      <c r="D10" s="225">
        <f>SUM(Kadar.ode.!X23,Kadar.dne.bol.dij.!K18,Kadar.zaj.med.del.!O23)</f>
        <v>9</v>
      </c>
      <c r="E10" s="223">
        <f t="shared" si="0"/>
        <v>-9</v>
      </c>
      <c r="F10" s="223">
        <f>SUM(Kadar.ode.!AE23,Kadar.dne.bol.dij.!Q18,Kadar.zaj.med.del.!V23)</f>
        <v>32</v>
      </c>
      <c r="G10" s="223">
        <f t="shared" si="1"/>
        <v>32</v>
      </c>
      <c r="H10" s="223">
        <v>5</v>
      </c>
      <c r="I10" s="223">
        <v>6</v>
      </c>
      <c r="J10" s="243">
        <v>0</v>
      </c>
      <c r="K10" s="223">
        <f t="shared" si="2"/>
        <v>0</v>
      </c>
    </row>
    <row r="11" spans="1:17" ht="30">
      <c r="A11" s="224" t="s">
        <v>129</v>
      </c>
      <c r="B11" s="223"/>
      <c r="C11" s="223">
        <f>SUM(Kadar.ode.!Z23,Kadar.dne.bol.dij.!M18,Kadar.zaj.med.del.!Q23)</f>
        <v>0</v>
      </c>
      <c r="D11" s="223">
        <f>SUM(Kadar.ode.!AA23,Kadar.ode.!AB23,Kadar.dne.bol.dij.!N18,Kadar.zaj.med.del.!R23)</f>
        <v>0</v>
      </c>
      <c r="E11" s="223">
        <f t="shared" si="0"/>
        <v>0</v>
      </c>
      <c r="F11" s="223">
        <f>SUM(Kadar.ode.!AF23,Kadar.dne.bol.dij.!R18,Kadar.zaj.med.del.!W23)</f>
        <v>1</v>
      </c>
      <c r="G11" s="223">
        <f t="shared" si="1"/>
        <v>1</v>
      </c>
      <c r="H11" s="223">
        <v>0</v>
      </c>
      <c r="I11" s="223">
        <v>0</v>
      </c>
      <c r="J11" s="243">
        <v>0</v>
      </c>
      <c r="K11" s="223">
        <f t="shared" si="2"/>
        <v>0</v>
      </c>
    </row>
    <row r="12" spans="1:17" ht="45">
      <c r="A12" s="224" t="s">
        <v>130</v>
      </c>
      <c r="B12" s="223"/>
      <c r="C12" s="223">
        <f>SUM(Kadar.nem.!B23)</f>
        <v>0</v>
      </c>
      <c r="D12" s="223">
        <f>SUM(Kadar.nem.!C23)</f>
        <v>0</v>
      </c>
      <c r="E12" s="223">
        <f t="shared" si="0"/>
        <v>0</v>
      </c>
      <c r="F12" s="223">
        <f>SUM(Kadar.nem.!H23)</f>
        <v>21</v>
      </c>
      <c r="G12" s="223">
        <f t="shared" si="1"/>
        <v>21</v>
      </c>
      <c r="H12" s="223">
        <v>3</v>
      </c>
      <c r="I12" s="223">
        <v>3</v>
      </c>
      <c r="J12" s="243">
        <v>0</v>
      </c>
      <c r="K12" s="223">
        <f t="shared" si="2"/>
        <v>0</v>
      </c>
    </row>
    <row r="13" spans="1:17" ht="45">
      <c r="A13" s="224" t="s">
        <v>131</v>
      </c>
      <c r="B13" s="223"/>
      <c r="C13" s="223">
        <f>SUM(Kadar.nem.!E23)</f>
        <v>0</v>
      </c>
      <c r="D13" s="223">
        <f>SUM(Kadar.nem.!F23)</f>
        <v>0</v>
      </c>
      <c r="E13" s="223">
        <f t="shared" si="0"/>
        <v>0</v>
      </c>
      <c r="F13" s="223">
        <f>SUM(Kadar.nem.!I23)</f>
        <v>22</v>
      </c>
      <c r="G13" s="223">
        <f t="shared" si="1"/>
        <v>22</v>
      </c>
      <c r="H13" s="223">
        <v>1</v>
      </c>
      <c r="I13" s="223">
        <v>14</v>
      </c>
      <c r="J13" s="243">
        <v>0</v>
      </c>
      <c r="K13" s="223">
        <f t="shared" si="2"/>
        <v>0</v>
      </c>
    </row>
    <row r="14" spans="1:17" ht="15">
      <c r="A14" s="224" t="s">
        <v>36</v>
      </c>
      <c r="B14" s="223"/>
      <c r="C14" s="223">
        <f t="shared" ref="C14:I14" si="3">SUM(C8:C13)</f>
        <v>0</v>
      </c>
      <c r="D14" s="223">
        <f t="shared" si="3"/>
        <v>13</v>
      </c>
      <c r="E14" s="223">
        <f t="shared" si="3"/>
        <v>-13</v>
      </c>
      <c r="F14" s="223">
        <f t="shared" si="3"/>
        <v>79</v>
      </c>
      <c r="G14" s="223">
        <f t="shared" si="3"/>
        <v>79</v>
      </c>
      <c r="H14" s="226">
        <f t="shared" si="3"/>
        <v>10</v>
      </c>
      <c r="I14" s="226">
        <f t="shared" si="3"/>
        <v>28</v>
      </c>
      <c r="J14" s="243">
        <v>0</v>
      </c>
      <c r="K14" s="223">
        <f t="shared" si="2"/>
        <v>0</v>
      </c>
    </row>
  </sheetData>
  <pageMargins left="0.25" right="0.25" top="0.75" bottom="0.75" header="0.3" footer="0.3"/>
  <pageSetup paperSize="9" scale="9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1"/>
  <sheetViews>
    <sheetView workbookViewId="0">
      <selection activeCell="F11" sqref="F11"/>
    </sheetView>
  </sheetViews>
  <sheetFormatPr defaultColWidth="9" defaultRowHeight="12"/>
  <cols>
    <col min="1" max="1" width="7.5703125" customWidth="1"/>
    <col min="2" max="2" width="24.5703125" customWidth="1"/>
    <col min="3" max="3" width="13.140625" customWidth="1"/>
    <col min="9" max="11" width="12.85546875"/>
  </cols>
  <sheetData>
    <row r="1" spans="1:33">
      <c r="A1" s="3"/>
      <c r="B1" s="4" t="s">
        <v>21</v>
      </c>
      <c r="C1" s="5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33">
      <c r="A2" s="3"/>
      <c r="B2" s="4" t="s">
        <v>23</v>
      </c>
      <c r="C2" s="5">
        <f>Kadar.ode.!C2</f>
        <v>7248261</v>
      </c>
      <c r="D2" s="6"/>
      <c r="E2" s="6"/>
      <c r="F2" s="6"/>
      <c r="G2" s="7"/>
    </row>
    <row r="3" spans="1:33">
      <c r="A3" s="3"/>
      <c r="B3" s="4"/>
      <c r="C3" s="5"/>
      <c r="D3" s="6"/>
      <c r="E3" s="6"/>
      <c r="F3" s="6"/>
      <c r="G3" s="7"/>
    </row>
    <row r="4" spans="1:33" ht="14.25">
      <c r="A4" s="3"/>
      <c r="B4" s="4" t="s">
        <v>132</v>
      </c>
      <c r="C4" s="8" t="s">
        <v>13</v>
      </c>
      <c r="D4" s="9"/>
      <c r="E4" s="9"/>
      <c r="F4" s="9"/>
      <c r="G4" s="10"/>
    </row>
    <row r="6" spans="1:33" ht="33.75" customHeight="1">
      <c r="A6" s="377" t="s">
        <v>133</v>
      </c>
      <c r="B6" s="377" t="s">
        <v>60</v>
      </c>
      <c r="C6" s="379" t="s">
        <v>134</v>
      </c>
      <c r="D6" s="380"/>
      <c r="E6" s="376" t="s">
        <v>135</v>
      </c>
      <c r="F6" s="376"/>
      <c r="G6" s="376" t="s">
        <v>136</v>
      </c>
      <c r="H6" s="376"/>
      <c r="I6" s="376" t="s">
        <v>137</v>
      </c>
      <c r="J6" s="376"/>
      <c r="K6" s="376" t="s">
        <v>138</v>
      </c>
      <c r="L6" s="376"/>
    </row>
    <row r="7" spans="1:33" ht="27.75" customHeight="1">
      <c r="A7" s="378"/>
      <c r="B7" s="378"/>
      <c r="C7" s="205" t="s">
        <v>139</v>
      </c>
      <c r="D7" s="206" t="s">
        <v>140</v>
      </c>
      <c r="E7" s="199" t="s">
        <v>141</v>
      </c>
      <c r="F7" s="200" t="s">
        <v>142</v>
      </c>
      <c r="G7" s="199" t="s">
        <v>141</v>
      </c>
      <c r="H7" s="200" t="s">
        <v>142</v>
      </c>
      <c r="I7" s="199" t="s">
        <v>141</v>
      </c>
      <c r="J7" s="200" t="s">
        <v>142</v>
      </c>
      <c r="K7" s="199" t="s">
        <v>141</v>
      </c>
      <c r="L7" s="200" t="s">
        <v>142</v>
      </c>
    </row>
    <row r="8" spans="1:33" s="83" customFormat="1">
      <c r="A8" s="207"/>
      <c r="B8" s="376" t="s">
        <v>117</v>
      </c>
      <c r="C8" s="208" t="s">
        <v>143</v>
      </c>
      <c r="D8" s="207">
        <v>130</v>
      </c>
      <c r="E8" s="207">
        <v>1808</v>
      </c>
      <c r="F8" s="207">
        <v>651</v>
      </c>
      <c r="G8" s="207">
        <v>37960</v>
      </c>
      <c r="H8" s="207">
        <v>11040</v>
      </c>
      <c r="I8" s="207">
        <f t="shared" ref="I8:I10" si="0">G8/E8</f>
        <v>20.995575221238902</v>
      </c>
      <c r="J8" s="207">
        <f t="shared" ref="J8:J10" si="1">H8/F8</f>
        <v>16.958525345622121</v>
      </c>
      <c r="K8" s="207">
        <f t="shared" ref="K8:K10" si="2">G8/(365*D8)*100</f>
        <v>80</v>
      </c>
      <c r="L8" s="207">
        <f t="shared" ref="L8:L10" si="3">H8/(365*D8)*100</f>
        <v>23.266596417281299</v>
      </c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211"/>
    </row>
    <row r="9" spans="1:33" s="83" customFormat="1">
      <c r="A9" s="207"/>
      <c r="B9" s="376"/>
      <c r="C9" s="208" t="s">
        <v>144</v>
      </c>
      <c r="D9" s="207">
        <v>35</v>
      </c>
      <c r="E9" s="207">
        <v>487</v>
      </c>
      <c r="F9" s="207">
        <v>381</v>
      </c>
      <c r="G9" s="207">
        <v>10220</v>
      </c>
      <c r="H9" s="207">
        <v>6476</v>
      </c>
      <c r="I9" s="207">
        <f t="shared" si="0"/>
        <v>20.985626283367601</v>
      </c>
      <c r="J9" s="207">
        <f t="shared" si="1"/>
        <v>16.99737532808399</v>
      </c>
      <c r="K9" s="207">
        <f t="shared" si="2"/>
        <v>80</v>
      </c>
      <c r="L9" s="207">
        <f t="shared" si="3"/>
        <v>50.692759295499002</v>
      </c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211"/>
    </row>
    <row r="10" spans="1:33" s="83" customFormat="1">
      <c r="A10" s="207"/>
      <c r="B10" s="376"/>
      <c r="C10" s="209" t="s">
        <v>36</v>
      </c>
      <c r="D10" s="207">
        <f t="shared" ref="D10:H10" si="4">SUM(D8:D9)</f>
        <v>165</v>
      </c>
      <c r="E10" s="210">
        <f t="shared" si="4"/>
        <v>2295</v>
      </c>
      <c r="F10" s="207">
        <v>990</v>
      </c>
      <c r="G10" s="207">
        <f t="shared" si="4"/>
        <v>48180</v>
      </c>
      <c r="H10" s="207">
        <f t="shared" si="4"/>
        <v>17516</v>
      </c>
      <c r="I10" s="207">
        <f t="shared" si="0"/>
        <v>20.993464052287599</v>
      </c>
      <c r="J10" s="207">
        <f t="shared" si="1"/>
        <v>17.692929292929293</v>
      </c>
      <c r="K10" s="207">
        <f t="shared" si="2"/>
        <v>80</v>
      </c>
      <c r="L10" s="207">
        <f t="shared" si="3"/>
        <v>29.0842673308427</v>
      </c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211"/>
    </row>
    <row r="11" spans="1:33"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</row>
  </sheetData>
  <mergeCells count="8">
    <mergeCell ref="K6:L6"/>
    <mergeCell ref="A6:A7"/>
    <mergeCell ref="B6:B7"/>
    <mergeCell ref="B8:B10"/>
    <mergeCell ref="C6:D6"/>
    <mergeCell ref="E6:F6"/>
    <mergeCell ref="G6:H6"/>
    <mergeCell ref="I6:J6"/>
  </mergeCells>
  <pageMargins left="0.23622047244094499" right="0.23622047244094499" top="0.35433070866141703" bottom="0.35433070866141703" header="0.31496062992126" footer="0.31496062992126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workbookViewId="0">
      <selection activeCell="J15" sqref="J15"/>
    </sheetView>
  </sheetViews>
  <sheetFormatPr defaultColWidth="9.140625" defaultRowHeight="12.75"/>
  <cols>
    <col min="1" max="1" width="8.140625" style="197" customWidth="1"/>
    <col min="2" max="2" width="24.140625" style="197" customWidth="1"/>
    <col min="3" max="3" width="10.140625" style="197" customWidth="1"/>
    <col min="4" max="7" width="9.7109375" style="197" customWidth="1"/>
    <col min="8" max="16384" width="9.140625" style="197"/>
  </cols>
  <sheetData>
    <row r="1" spans="1:7" s="196" customFormat="1">
      <c r="A1" s="3"/>
      <c r="B1" s="4" t="s">
        <v>21</v>
      </c>
      <c r="C1" s="5" t="s">
        <v>21</v>
      </c>
      <c r="D1" s="6"/>
      <c r="E1" s="6"/>
      <c r="F1" s="6"/>
      <c r="G1" s="7"/>
    </row>
    <row r="2" spans="1:7">
      <c r="A2" s="3"/>
      <c r="B2" s="4" t="s">
        <v>23</v>
      </c>
      <c r="C2" s="198">
        <f>Kadar.ode.!C2</f>
        <v>7248261</v>
      </c>
      <c r="D2" s="6"/>
      <c r="E2" s="6"/>
      <c r="F2" s="6"/>
      <c r="G2" s="7"/>
    </row>
    <row r="3" spans="1:7">
      <c r="A3" s="3"/>
      <c r="B3" s="4"/>
      <c r="C3" s="5"/>
      <c r="D3" s="6"/>
      <c r="E3" s="6"/>
      <c r="F3" s="6"/>
      <c r="G3" s="7"/>
    </row>
    <row r="4" spans="1:7" ht="15.75" customHeight="1">
      <c r="A4" s="3"/>
      <c r="B4" s="4" t="s">
        <v>145</v>
      </c>
      <c r="C4" s="8" t="s">
        <v>14</v>
      </c>
      <c r="D4" s="9"/>
      <c r="E4" s="9"/>
      <c r="F4" s="9"/>
      <c r="G4" s="10"/>
    </row>
    <row r="6" spans="1:7" ht="34.5" customHeight="1">
      <c r="A6" s="383" t="s">
        <v>133</v>
      </c>
      <c r="B6" s="381" t="s">
        <v>60</v>
      </c>
      <c r="C6" s="381" t="s">
        <v>146</v>
      </c>
      <c r="D6" s="381" t="s">
        <v>147</v>
      </c>
      <c r="E6" s="381"/>
      <c r="F6" s="381" t="s">
        <v>148</v>
      </c>
      <c r="G6" s="381"/>
    </row>
    <row r="7" spans="1:7" ht="35.25" customHeight="1">
      <c r="A7" s="383"/>
      <c r="B7" s="381"/>
      <c r="C7" s="381"/>
      <c r="D7" s="199" t="s">
        <v>141</v>
      </c>
      <c r="E7" s="200" t="s">
        <v>142</v>
      </c>
      <c r="F7" s="199" t="s">
        <v>141</v>
      </c>
      <c r="G7" s="200" t="s">
        <v>142</v>
      </c>
    </row>
    <row r="8" spans="1:7" ht="24.95" customHeight="1">
      <c r="A8" s="28"/>
      <c r="B8" s="201" t="s">
        <v>117</v>
      </c>
      <c r="C8" s="28">
        <v>22</v>
      </c>
      <c r="D8" s="28">
        <v>480</v>
      </c>
      <c r="E8" s="28">
        <v>260</v>
      </c>
      <c r="F8" s="157">
        <v>4700</v>
      </c>
      <c r="G8" s="28">
        <v>4836</v>
      </c>
    </row>
    <row r="9" spans="1:7" ht="24.95" customHeight="1">
      <c r="A9" s="28"/>
      <c r="B9" s="201"/>
      <c r="C9" s="28"/>
      <c r="D9" s="28"/>
      <c r="E9" s="28"/>
      <c r="F9" s="202"/>
      <c r="G9" s="28"/>
    </row>
    <row r="10" spans="1:7" ht="24.95" customHeight="1">
      <c r="A10" s="203"/>
      <c r="B10" s="201"/>
      <c r="C10" s="28"/>
      <c r="D10" s="28"/>
      <c r="E10" s="28"/>
      <c r="F10" s="202"/>
      <c r="G10" s="28"/>
    </row>
    <row r="11" spans="1:7" ht="24.95" customHeight="1">
      <c r="A11" s="28"/>
      <c r="B11" s="201"/>
      <c r="C11" s="28"/>
      <c r="D11" s="28"/>
      <c r="E11" s="28"/>
      <c r="F11" s="202"/>
      <c r="G11" s="28"/>
    </row>
    <row r="12" spans="1:7" ht="24.95" customHeight="1">
      <c r="A12" s="28"/>
      <c r="B12" s="201"/>
      <c r="C12" s="28"/>
      <c r="D12" s="28"/>
      <c r="E12" s="28"/>
      <c r="F12" s="202"/>
      <c r="G12" s="28"/>
    </row>
    <row r="13" spans="1:7" ht="24.95" customHeight="1">
      <c r="A13" s="28"/>
      <c r="B13" s="201"/>
      <c r="C13" s="28"/>
      <c r="D13" s="28"/>
      <c r="E13" s="28"/>
      <c r="F13" s="202"/>
      <c r="G13" s="28"/>
    </row>
    <row r="14" spans="1:7" ht="24.95" customHeight="1">
      <c r="A14" s="28"/>
      <c r="B14" s="201"/>
      <c r="C14" s="28"/>
      <c r="D14" s="28"/>
      <c r="E14" s="28"/>
      <c r="F14" s="202"/>
      <c r="G14" s="28"/>
    </row>
    <row r="15" spans="1:7" ht="24.95" customHeight="1">
      <c r="A15" s="28"/>
      <c r="B15" s="201"/>
      <c r="C15" s="28"/>
      <c r="D15" s="28"/>
      <c r="E15" s="28"/>
      <c r="F15" s="202"/>
      <c r="G15" s="28"/>
    </row>
    <row r="16" spans="1:7" ht="24.95" customHeight="1">
      <c r="A16" s="28"/>
      <c r="B16" s="201"/>
      <c r="C16" s="28"/>
      <c r="D16" s="28"/>
      <c r="E16" s="28"/>
      <c r="F16" s="202"/>
      <c r="G16" s="28"/>
    </row>
    <row r="17" spans="1:7" ht="24.95" customHeight="1">
      <c r="A17" s="28"/>
      <c r="B17" s="201"/>
      <c r="C17" s="28"/>
      <c r="D17" s="28"/>
      <c r="E17" s="28"/>
      <c r="F17" s="202"/>
      <c r="G17" s="28"/>
    </row>
    <row r="18" spans="1:7" ht="24.95" customHeight="1">
      <c r="A18" s="382" t="s">
        <v>106</v>
      </c>
      <c r="B18" s="382"/>
      <c r="C18" s="204">
        <f>SUM(C8:C17)</f>
        <v>22</v>
      </c>
      <c r="D18" s="204">
        <f t="shared" ref="D18:G18" si="0">SUM(D8:D17)</f>
        <v>480</v>
      </c>
      <c r="E18" s="204">
        <f t="shared" si="0"/>
        <v>260</v>
      </c>
      <c r="F18" s="204">
        <f t="shared" si="0"/>
        <v>4700</v>
      </c>
      <c r="G18" s="204">
        <f t="shared" si="0"/>
        <v>4836</v>
      </c>
    </row>
  </sheetData>
  <mergeCells count="6">
    <mergeCell ref="D6:E6"/>
    <mergeCell ref="F6:G6"/>
    <mergeCell ref="A18:B18"/>
    <mergeCell ref="A6:A7"/>
    <mergeCell ref="B6:B7"/>
    <mergeCell ref="C6:C7"/>
  </mergeCells>
  <pageMargins left="0.75" right="0.75" top="1" bottom="1" header="0.5" footer="0.5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70"/>
  <sheetViews>
    <sheetView topLeftCell="B1" workbookViewId="0">
      <selection activeCell="H11" sqref="H11"/>
    </sheetView>
  </sheetViews>
  <sheetFormatPr defaultColWidth="9.140625" defaultRowHeight="12.75"/>
  <cols>
    <col min="1" max="1" width="18.85546875" style="13" customWidth="1"/>
    <col min="2" max="2" width="10.85546875" style="13" customWidth="1"/>
    <col min="3" max="3" width="9" style="113" customWidth="1"/>
    <col min="4" max="4" width="72.7109375" style="13" customWidth="1"/>
    <col min="5" max="5" width="11.5703125" style="13" customWidth="1"/>
    <col min="6" max="6" width="11.42578125" style="13" customWidth="1"/>
    <col min="7" max="7" width="12.140625" style="13" customWidth="1"/>
    <col min="8" max="8" width="11.7109375" style="13" customWidth="1"/>
    <col min="9" max="9" width="11.28515625" style="13" customWidth="1"/>
    <col min="10" max="10" width="12.140625" style="13" customWidth="1"/>
    <col min="11" max="11" width="28.7109375" style="13" customWidth="1"/>
    <col min="12" max="16384" width="9.140625" style="13"/>
  </cols>
  <sheetData>
    <row r="1" spans="1:11">
      <c r="A1" s="3"/>
      <c r="B1" s="4" t="s">
        <v>21</v>
      </c>
      <c r="C1" s="104" t="str">
        <f>Kadar.ode.!C1</f>
        <v>Специјална болница за неспецифичне плућне болести "Сокобања" - Сокобања</v>
      </c>
      <c r="D1" s="6"/>
      <c r="E1" s="6"/>
      <c r="F1" s="6"/>
      <c r="G1" s="7"/>
    </row>
    <row r="2" spans="1:11">
      <c r="A2" s="3"/>
      <c r="B2" s="4" t="s">
        <v>23</v>
      </c>
      <c r="C2" s="114">
        <f>Kadar.ode.!C2</f>
        <v>7248261</v>
      </c>
      <c r="D2" s="6"/>
      <c r="E2" s="6"/>
      <c r="F2" s="6"/>
      <c r="G2" s="7"/>
    </row>
    <row r="3" spans="1:11">
      <c r="A3" s="3"/>
      <c r="B3" s="4"/>
      <c r="C3" s="104"/>
      <c r="D3" s="6"/>
      <c r="E3" s="6"/>
      <c r="F3" s="6"/>
      <c r="G3" s="105"/>
    </row>
    <row r="4" spans="1:11" s="27" customFormat="1" ht="14.25">
      <c r="A4" s="3"/>
      <c r="B4" s="4" t="s">
        <v>149</v>
      </c>
      <c r="C4" s="8" t="s">
        <v>150</v>
      </c>
      <c r="D4" s="9"/>
      <c r="E4" s="9"/>
      <c r="F4" s="10"/>
    </row>
    <row r="5" spans="1:11">
      <c r="C5" s="115"/>
      <c r="D5" s="116"/>
      <c r="E5" s="117"/>
      <c r="F5" s="117"/>
      <c r="G5" s="117"/>
      <c r="H5" s="117"/>
      <c r="I5" s="117"/>
    </row>
    <row r="6" spans="1:11" ht="42.95" customHeight="1">
      <c r="A6" s="118" t="s">
        <v>151</v>
      </c>
      <c r="B6" s="28" t="s">
        <v>152</v>
      </c>
      <c r="C6" s="119" t="s">
        <v>153</v>
      </c>
      <c r="D6" s="20" t="s">
        <v>154</v>
      </c>
      <c r="E6" s="120" t="s">
        <v>155</v>
      </c>
      <c r="F6" s="121" t="s">
        <v>156</v>
      </c>
      <c r="G6" s="120" t="s">
        <v>157</v>
      </c>
      <c r="H6" s="121" t="s">
        <v>158</v>
      </c>
      <c r="I6" s="20" t="s">
        <v>159</v>
      </c>
      <c r="J6" s="19" t="s">
        <v>160</v>
      </c>
      <c r="K6" s="145" t="s">
        <v>161</v>
      </c>
    </row>
    <row r="7" spans="1:11">
      <c r="A7" s="122"/>
      <c r="C7" s="123"/>
      <c r="D7" s="124"/>
      <c r="E7" s="125"/>
      <c r="F7" s="125"/>
      <c r="G7" s="125"/>
      <c r="H7" s="125"/>
      <c r="I7" s="125"/>
      <c r="J7" s="125"/>
    </row>
    <row r="8" spans="1:11" ht="14.25">
      <c r="B8" s="126" t="s">
        <v>162</v>
      </c>
      <c r="C8" s="127"/>
      <c r="D8" s="126"/>
      <c r="E8" s="126"/>
      <c r="F8" s="126"/>
      <c r="G8" s="126"/>
      <c r="H8" s="126"/>
      <c r="I8" s="126"/>
      <c r="J8" s="126"/>
    </row>
    <row r="9" spans="1:11" s="111" customFormat="1">
      <c r="B9" s="112" t="s">
        <v>163</v>
      </c>
      <c r="C9" s="128"/>
      <c r="E9" s="129">
        <f t="shared" ref="E9:H9" si="0">SUM(E10:E14)</f>
        <v>4760</v>
      </c>
      <c r="F9" s="129">
        <f t="shared" si="0"/>
        <v>2990</v>
      </c>
      <c r="G9" s="129">
        <f t="shared" si="0"/>
        <v>310</v>
      </c>
      <c r="H9" s="129">
        <f t="shared" si="0"/>
        <v>206</v>
      </c>
      <c r="I9" s="129">
        <f>SUM(E9,G9)</f>
        <v>5070</v>
      </c>
      <c r="J9" s="129">
        <f>SUM(H9,F9)</f>
        <v>3196</v>
      </c>
    </row>
    <row r="10" spans="1:11" ht="18.75" customHeight="1">
      <c r="A10" s="385" t="s">
        <v>164</v>
      </c>
      <c r="C10" s="130" t="s">
        <v>165</v>
      </c>
      <c r="D10" s="349" t="s">
        <v>166</v>
      </c>
      <c r="E10" s="131">
        <v>1400</v>
      </c>
      <c r="F10" s="131">
        <v>1059</v>
      </c>
      <c r="G10" s="131">
        <v>250</v>
      </c>
      <c r="H10" s="131">
        <v>165</v>
      </c>
      <c r="I10" s="28">
        <f t="shared" ref="I10:I14" si="1">SUM(E10,G10)</f>
        <v>1650</v>
      </c>
      <c r="J10" s="131">
        <f t="shared" ref="J10:J14" si="2">SUM(F10,H10)</f>
        <v>1224</v>
      </c>
    </row>
    <row r="11" spans="1:11" ht="20.25" customHeight="1">
      <c r="A11" s="385"/>
      <c r="C11" s="130" t="s">
        <v>167</v>
      </c>
      <c r="D11" s="349" t="s">
        <v>168</v>
      </c>
      <c r="E11" s="131">
        <v>2600</v>
      </c>
      <c r="F11" s="131">
        <v>1662</v>
      </c>
      <c r="G11" s="131"/>
      <c r="H11" s="131"/>
      <c r="I11" s="28">
        <f t="shared" si="1"/>
        <v>2600</v>
      </c>
      <c r="J11" s="131">
        <f t="shared" si="2"/>
        <v>1662</v>
      </c>
    </row>
    <row r="12" spans="1:11">
      <c r="A12" s="386" t="s">
        <v>169</v>
      </c>
      <c r="C12" s="130" t="s">
        <v>165</v>
      </c>
      <c r="D12" s="349" t="s">
        <v>166</v>
      </c>
      <c r="E12" s="131">
        <v>260</v>
      </c>
      <c r="F12" s="131">
        <v>141</v>
      </c>
      <c r="G12" s="131">
        <v>50</v>
      </c>
      <c r="H12" s="131">
        <v>39</v>
      </c>
      <c r="I12" s="28">
        <f t="shared" si="1"/>
        <v>310</v>
      </c>
      <c r="J12" s="131">
        <f t="shared" si="2"/>
        <v>180</v>
      </c>
    </row>
    <row r="13" spans="1:11">
      <c r="A13" s="386"/>
      <c r="C13" s="130" t="s">
        <v>167</v>
      </c>
      <c r="D13" s="349" t="s">
        <v>168</v>
      </c>
      <c r="E13" s="131">
        <v>500</v>
      </c>
      <c r="F13" s="131">
        <v>128</v>
      </c>
      <c r="G13" s="131"/>
      <c r="H13" s="131"/>
      <c r="I13" s="28">
        <f t="shared" si="1"/>
        <v>500</v>
      </c>
      <c r="J13" s="131">
        <f t="shared" si="2"/>
        <v>128</v>
      </c>
    </row>
    <row r="14" spans="1:11">
      <c r="A14" s="132"/>
      <c r="C14" s="130" t="s">
        <v>170</v>
      </c>
      <c r="D14" s="133" t="s">
        <v>171</v>
      </c>
      <c r="E14" s="28"/>
      <c r="F14" s="28"/>
      <c r="G14" s="28">
        <v>10</v>
      </c>
      <c r="H14" s="28">
        <v>2</v>
      </c>
      <c r="I14" s="28">
        <f t="shared" si="1"/>
        <v>10</v>
      </c>
      <c r="J14" s="28">
        <f t="shared" si="2"/>
        <v>2</v>
      </c>
    </row>
    <row r="16" spans="1:11" s="111" customFormat="1" ht="14.25">
      <c r="B16" s="126" t="s">
        <v>150</v>
      </c>
      <c r="C16" s="127"/>
      <c r="D16" s="126"/>
      <c r="E16" s="126"/>
      <c r="F16" s="126"/>
      <c r="G16" s="126"/>
      <c r="H16" s="126"/>
      <c r="I16" s="126"/>
      <c r="J16" s="126"/>
    </row>
    <row r="17" spans="1:11" s="111" customFormat="1">
      <c r="B17" s="112" t="s">
        <v>172</v>
      </c>
      <c r="C17" s="134"/>
      <c r="E17" s="135">
        <f>SUM(E54:E95,E116:E158)</f>
        <v>485323</v>
      </c>
      <c r="F17" s="135">
        <f>SUM(F19:F51,F54:F95,F116:F158)</f>
        <v>253972</v>
      </c>
      <c r="G17" s="135">
        <f>SUM(G19:G35,G37:G51,G54:G95,G98:G103,G106:G113,G116:G158)</f>
        <v>143838</v>
      </c>
      <c r="H17" s="135">
        <f>SUM(H19:H51,H54:H95,H98:H103,H106:H113,H116:H158)</f>
        <v>136436</v>
      </c>
      <c r="I17" s="146">
        <f>SUM(E17,G17)</f>
        <v>629161</v>
      </c>
      <c r="J17" s="146">
        <f>SUM(F17,H17)</f>
        <v>390408</v>
      </c>
    </row>
    <row r="18" spans="1:11" s="111" customFormat="1" ht="14.25">
      <c r="B18" s="136" t="s">
        <v>173</v>
      </c>
      <c r="C18" s="137"/>
      <c r="D18" s="129" t="s">
        <v>174</v>
      </c>
      <c r="E18" s="138"/>
      <c r="F18" s="138"/>
      <c r="G18" s="28"/>
      <c r="H18" s="28"/>
      <c r="I18" s="28"/>
      <c r="J18" s="28"/>
      <c r="K18" s="147" t="s">
        <v>175</v>
      </c>
    </row>
    <row r="19" spans="1:11">
      <c r="A19" s="387" t="s">
        <v>176</v>
      </c>
      <c r="C19" s="130" t="s">
        <v>177</v>
      </c>
      <c r="D19" s="138" t="s">
        <v>178</v>
      </c>
      <c r="E19" s="28"/>
      <c r="F19" s="28"/>
      <c r="G19" s="28">
        <v>762</v>
      </c>
      <c r="H19" s="28">
        <v>38</v>
      </c>
      <c r="I19" s="28">
        <f>SUM(E19,G19)</f>
        <v>762</v>
      </c>
      <c r="J19" s="28">
        <f>SUM(F19,H19)</f>
        <v>38</v>
      </c>
    </row>
    <row r="20" spans="1:11" ht="15" customHeight="1">
      <c r="A20" s="387"/>
      <c r="C20" s="130" t="s">
        <v>179</v>
      </c>
      <c r="D20" s="138" t="s">
        <v>180</v>
      </c>
      <c r="E20" s="135"/>
      <c r="F20" s="135"/>
      <c r="G20" s="28">
        <v>4</v>
      </c>
      <c r="H20" s="28"/>
      <c r="I20" s="28">
        <f t="shared" ref="I20:I37" si="3">SUM(E20,G20)</f>
        <v>4</v>
      </c>
      <c r="J20" s="28">
        <f t="shared" ref="J20:J37" si="4">SUM(F20,H20)</f>
        <v>0</v>
      </c>
    </row>
    <row r="21" spans="1:11">
      <c r="C21" s="130" t="s">
        <v>181</v>
      </c>
      <c r="D21" s="138" t="s">
        <v>182</v>
      </c>
      <c r="E21" s="135"/>
      <c r="F21" s="135"/>
      <c r="G21" s="28">
        <v>2</v>
      </c>
      <c r="H21" s="28">
        <v>7</v>
      </c>
      <c r="I21" s="28">
        <f t="shared" si="3"/>
        <v>2</v>
      </c>
      <c r="J21" s="28">
        <f t="shared" si="4"/>
        <v>7</v>
      </c>
    </row>
    <row r="22" spans="1:11">
      <c r="C22" s="130" t="s">
        <v>183</v>
      </c>
      <c r="D22" s="138" t="s">
        <v>184</v>
      </c>
      <c r="E22" s="135"/>
      <c r="F22" s="135"/>
      <c r="G22" s="28">
        <v>200</v>
      </c>
      <c r="H22" s="28">
        <v>7</v>
      </c>
      <c r="I22" s="28">
        <f t="shared" si="3"/>
        <v>200</v>
      </c>
      <c r="J22" s="28">
        <f t="shared" si="4"/>
        <v>7</v>
      </c>
    </row>
    <row r="23" spans="1:11">
      <c r="C23" s="130" t="s">
        <v>185</v>
      </c>
      <c r="D23" s="138" t="s">
        <v>186</v>
      </c>
      <c r="E23" s="135"/>
      <c r="F23" s="135"/>
      <c r="G23" s="28">
        <v>200</v>
      </c>
      <c r="H23" s="28">
        <v>7</v>
      </c>
      <c r="I23" s="28">
        <f t="shared" si="3"/>
        <v>200</v>
      </c>
      <c r="J23" s="28">
        <f t="shared" si="4"/>
        <v>7</v>
      </c>
    </row>
    <row r="24" spans="1:11" ht="25.5">
      <c r="C24" s="130" t="s">
        <v>187</v>
      </c>
      <c r="D24" s="138" t="s">
        <v>188</v>
      </c>
      <c r="E24" s="135"/>
      <c r="F24" s="135"/>
      <c r="G24" s="28">
        <v>1000</v>
      </c>
      <c r="H24" s="28">
        <v>854</v>
      </c>
      <c r="I24" s="28">
        <f t="shared" si="3"/>
        <v>1000</v>
      </c>
      <c r="J24" s="28">
        <f t="shared" si="4"/>
        <v>854</v>
      </c>
    </row>
    <row r="25" spans="1:11">
      <c r="C25" s="130" t="s">
        <v>189</v>
      </c>
      <c r="D25" s="138" t="s">
        <v>190</v>
      </c>
      <c r="E25" s="135"/>
      <c r="F25" s="135"/>
      <c r="G25" s="28">
        <v>2</v>
      </c>
      <c r="H25" s="28">
        <v>2</v>
      </c>
      <c r="I25" s="28">
        <f t="shared" si="3"/>
        <v>2</v>
      </c>
      <c r="J25" s="28">
        <f t="shared" si="4"/>
        <v>2</v>
      </c>
    </row>
    <row r="26" spans="1:11">
      <c r="C26" s="130" t="s">
        <v>191</v>
      </c>
      <c r="D26" s="138" t="s">
        <v>192</v>
      </c>
      <c r="E26" s="135"/>
      <c r="F26" s="135"/>
      <c r="G26" s="28">
        <v>1990</v>
      </c>
      <c r="H26" s="28">
        <v>1427</v>
      </c>
      <c r="I26" s="28">
        <f t="shared" si="3"/>
        <v>1990</v>
      </c>
      <c r="J26" s="28">
        <f t="shared" si="4"/>
        <v>1427</v>
      </c>
    </row>
    <row r="27" spans="1:11">
      <c r="C27" s="130" t="s">
        <v>193</v>
      </c>
      <c r="D27" s="138" t="s">
        <v>194</v>
      </c>
      <c r="E27" s="135"/>
      <c r="F27" s="135"/>
      <c r="G27" s="28">
        <v>30</v>
      </c>
      <c r="H27" s="28">
        <v>34</v>
      </c>
      <c r="I27" s="28">
        <f t="shared" si="3"/>
        <v>30</v>
      </c>
      <c r="J27" s="28">
        <f t="shared" si="4"/>
        <v>34</v>
      </c>
    </row>
    <row r="28" spans="1:11">
      <c r="C28" s="130" t="s">
        <v>195</v>
      </c>
      <c r="D28" s="138" t="s">
        <v>196</v>
      </c>
      <c r="E28" s="135"/>
      <c r="F28" s="135"/>
      <c r="G28" s="28">
        <v>15</v>
      </c>
      <c r="H28" s="28"/>
      <c r="I28" s="28">
        <f t="shared" si="3"/>
        <v>15</v>
      </c>
      <c r="J28" s="28">
        <f t="shared" si="4"/>
        <v>0</v>
      </c>
    </row>
    <row r="29" spans="1:11">
      <c r="C29" s="139" t="s">
        <v>197</v>
      </c>
      <c r="D29" s="140" t="s">
        <v>198</v>
      </c>
      <c r="E29" s="135"/>
      <c r="F29" s="135"/>
      <c r="G29" s="28">
        <v>1000</v>
      </c>
      <c r="H29" s="28">
        <v>776</v>
      </c>
      <c r="I29" s="28">
        <f t="shared" si="3"/>
        <v>1000</v>
      </c>
      <c r="J29" s="28">
        <f t="shared" si="4"/>
        <v>776</v>
      </c>
    </row>
    <row r="30" spans="1:11">
      <c r="C30" s="139" t="s">
        <v>199</v>
      </c>
      <c r="D30" s="140" t="s">
        <v>200</v>
      </c>
      <c r="E30" s="135"/>
      <c r="F30" s="135"/>
      <c r="G30" s="28">
        <v>5</v>
      </c>
      <c r="H30" s="28"/>
      <c r="I30" s="28">
        <f t="shared" si="3"/>
        <v>5</v>
      </c>
      <c r="J30" s="28">
        <f t="shared" si="4"/>
        <v>0</v>
      </c>
    </row>
    <row r="31" spans="1:11">
      <c r="C31" s="130" t="s">
        <v>201</v>
      </c>
      <c r="D31" s="138" t="s">
        <v>202</v>
      </c>
      <c r="E31" s="135"/>
      <c r="F31" s="135"/>
      <c r="G31" s="28">
        <v>5</v>
      </c>
      <c r="H31" s="28"/>
      <c r="I31" s="28">
        <f t="shared" si="3"/>
        <v>5</v>
      </c>
      <c r="J31" s="28">
        <f t="shared" si="4"/>
        <v>0</v>
      </c>
    </row>
    <row r="32" spans="1:11">
      <c r="C32" s="130" t="s">
        <v>203</v>
      </c>
      <c r="D32" s="138" t="s">
        <v>204</v>
      </c>
      <c r="E32" s="135"/>
      <c r="F32" s="135"/>
      <c r="G32" s="28">
        <v>5</v>
      </c>
      <c r="H32" s="28"/>
      <c r="I32" s="28">
        <f t="shared" si="3"/>
        <v>5</v>
      </c>
      <c r="J32" s="28">
        <f t="shared" si="4"/>
        <v>0</v>
      </c>
    </row>
    <row r="33" spans="3:10">
      <c r="C33" s="130" t="s">
        <v>205</v>
      </c>
      <c r="D33" s="138" t="s">
        <v>206</v>
      </c>
      <c r="E33" s="138"/>
      <c r="F33" s="138"/>
      <c r="G33" s="28">
        <v>30</v>
      </c>
      <c r="H33" s="28"/>
      <c r="I33" s="28">
        <f t="shared" si="3"/>
        <v>30</v>
      </c>
      <c r="J33" s="28">
        <f t="shared" si="4"/>
        <v>0</v>
      </c>
    </row>
    <row r="34" spans="3:10">
      <c r="C34" s="130" t="s">
        <v>207</v>
      </c>
      <c r="D34" s="138" t="s">
        <v>208</v>
      </c>
      <c r="E34" s="135"/>
      <c r="F34" s="138"/>
      <c r="G34" s="28">
        <v>2</v>
      </c>
      <c r="H34" s="28"/>
      <c r="I34" s="28">
        <f t="shared" si="3"/>
        <v>2</v>
      </c>
      <c r="J34" s="28">
        <f t="shared" si="4"/>
        <v>0</v>
      </c>
    </row>
    <row r="35" spans="3:10">
      <c r="C35" s="130" t="s">
        <v>209</v>
      </c>
      <c r="D35" s="138" t="s">
        <v>210</v>
      </c>
      <c r="E35" s="135"/>
      <c r="F35" s="135"/>
      <c r="G35" s="28">
        <v>3</v>
      </c>
      <c r="H35" s="28"/>
      <c r="I35" s="28">
        <f t="shared" si="3"/>
        <v>3</v>
      </c>
      <c r="J35" s="28">
        <f t="shared" si="4"/>
        <v>0</v>
      </c>
    </row>
    <row r="36" spans="3:10" ht="14.25">
      <c r="C36" s="141"/>
      <c r="D36" s="135" t="s">
        <v>211</v>
      </c>
      <c r="E36" s="138"/>
      <c r="F36" s="138"/>
      <c r="G36" s="28"/>
      <c r="H36" s="28"/>
      <c r="I36" s="28">
        <f t="shared" si="3"/>
        <v>0</v>
      </c>
      <c r="J36" s="28">
        <f t="shared" si="4"/>
        <v>0</v>
      </c>
    </row>
    <row r="37" spans="3:10">
      <c r="C37" s="130" t="s">
        <v>212</v>
      </c>
      <c r="D37" s="138" t="s">
        <v>213</v>
      </c>
      <c r="E37" s="135"/>
      <c r="F37" s="135"/>
      <c r="G37" s="28">
        <v>40</v>
      </c>
      <c r="H37" s="28">
        <v>19</v>
      </c>
      <c r="I37" s="28">
        <f t="shared" si="3"/>
        <v>40</v>
      </c>
      <c r="J37" s="28">
        <f t="shared" si="4"/>
        <v>19</v>
      </c>
    </row>
    <row r="38" spans="3:10">
      <c r="C38" s="130" t="s">
        <v>214</v>
      </c>
      <c r="D38" s="138" t="s">
        <v>215</v>
      </c>
      <c r="E38" s="135"/>
      <c r="F38" s="135"/>
      <c r="G38" s="28">
        <v>16</v>
      </c>
      <c r="H38" s="28">
        <v>9</v>
      </c>
      <c r="I38" s="28">
        <f t="shared" ref="I38:I51" si="5">SUM(E38,G38)</f>
        <v>16</v>
      </c>
      <c r="J38" s="28">
        <f t="shared" ref="J38:J51" si="6">SUM(F38,H38)</f>
        <v>9</v>
      </c>
    </row>
    <row r="39" spans="3:10">
      <c r="C39" s="130" t="s">
        <v>216</v>
      </c>
      <c r="D39" s="138" t="s">
        <v>217</v>
      </c>
      <c r="E39" s="135"/>
      <c r="F39" s="135"/>
      <c r="G39" s="28">
        <v>94</v>
      </c>
      <c r="H39" s="28">
        <v>3589</v>
      </c>
      <c r="I39" s="28">
        <f t="shared" si="5"/>
        <v>94</v>
      </c>
      <c r="J39" s="28">
        <f t="shared" si="6"/>
        <v>3589</v>
      </c>
    </row>
    <row r="40" spans="3:10">
      <c r="C40" s="130" t="s">
        <v>218</v>
      </c>
      <c r="D40" s="138" t="s">
        <v>219</v>
      </c>
      <c r="E40" s="135"/>
      <c r="F40" s="135"/>
      <c r="G40" s="28">
        <v>5</v>
      </c>
      <c r="H40" s="28">
        <v>1679</v>
      </c>
      <c r="I40" s="28">
        <f t="shared" si="5"/>
        <v>5</v>
      </c>
      <c r="J40" s="28">
        <f t="shared" si="6"/>
        <v>1679</v>
      </c>
    </row>
    <row r="41" spans="3:10">
      <c r="C41" s="142" t="s">
        <v>220</v>
      </c>
      <c r="D41" s="138" t="s">
        <v>221</v>
      </c>
      <c r="E41" s="135"/>
      <c r="F41" s="135"/>
      <c r="G41" s="28">
        <v>130</v>
      </c>
      <c r="H41" s="28">
        <v>18</v>
      </c>
      <c r="I41" s="28">
        <f t="shared" si="5"/>
        <v>130</v>
      </c>
      <c r="J41" s="28">
        <f t="shared" si="6"/>
        <v>18</v>
      </c>
    </row>
    <row r="42" spans="3:10" ht="25.5">
      <c r="C42" s="142" t="s">
        <v>222</v>
      </c>
      <c r="D42" s="138" t="s">
        <v>223</v>
      </c>
      <c r="E42" s="135"/>
      <c r="F42" s="135"/>
      <c r="G42" s="28">
        <v>82</v>
      </c>
      <c r="H42" s="28">
        <v>172</v>
      </c>
      <c r="I42" s="28">
        <f t="shared" si="5"/>
        <v>82</v>
      </c>
      <c r="J42" s="28">
        <f t="shared" si="6"/>
        <v>172</v>
      </c>
    </row>
    <row r="43" spans="3:10">
      <c r="C43" s="142" t="s">
        <v>224</v>
      </c>
      <c r="D43" s="138" t="s">
        <v>225</v>
      </c>
      <c r="E43" s="135"/>
      <c r="F43" s="135"/>
      <c r="G43" s="28">
        <v>500</v>
      </c>
      <c r="H43" s="28">
        <v>339</v>
      </c>
      <c r="I43" s="28">
        <f t="shared" si="5"/>
        <v>500</v>
      </c>
      <c r="J43" s="28">
        <f t="shared" si="6"/>
        <v>339</v>
      </c>
    </row>
    <row r="44" spans="3:10">
      <c r="C44" s="142" t="s">
        <v>226</v>
      </c>
      <c r="D44" s="138" t="s">
        <v>227</v>
      </c>
      <c r="E44" s="135"/>
      <c r="F44" s="135"/>
      <c r="G44" s="28">
        <v>550</v>
      </c>
      <c r="H44" s="28">
        <v>2219</v>
      </c>
      <c r="I44" s="28">
        <f t="shared" si="5"/>
        <v>550</v>
      </c>
      <c r="J44" s="28">
        <f t="shared" si="6"/>
        <v>2219</v>
      </c>
    </row>
    <row r="45" spans="3:10">
      <c r="C45" s="142" t="s">
        <v>228</v>
      </c>
      <c r="D45" s="138" t="s">
        <v>229</v>
      </c>
      <c r="E45" s="135"/>
      <c r="F45" s="135"/>
      <c r="G45" s="28">
        <v>90</v>
      </c>
      <c r="H45" s="28"/>
      <c r="I45" s="28">
        <f t="shared" si="5"/>
        <v>90</v>
      </c>
      <c r="J45" s="28">
        <f t="shared" si="6"/>
        <v>0</v>
      </c>
    </row>
    <row r="46" spans="3:10">
      <c r="C46" s="142" t="s">
        <v>230</v>
      </c>
      <c r="D46" s="138" t="s">
        <v>231</v>
      </c>
      <c r="E46" s="135"/>
      <c r="F46" s="135"/>
      <c r="G46" s="28">
        <v>300</v>
      </c>
      <c r="H46" s="28">
        <v>48</v>
      </c>
      <c r="I46" s="28">
        <f t="shared" si="5"/>
        <v>300</v>
      </c>
      <c r="J46" s="28">
        <f t="shared" si="6"/>
        <v>48</v>
      </c>
    </row>
    <row r="47" spans="3:10">
      <c r="C47" s="142" t="s">
        <v>232</v>
      </c>
      <c r="D47" s="138" t="s">
        <v>233</v>
      </c>
      <c r="E47" s="135"/>
      <c r="F47" s="135"/>
      <c r="G47" s="135">
        <v>830</v>
      </c>
      <c r="H47" s="135">
        <v>2728</v>
      </c>
      <c r="I47" s="28">
        <f t="shared" si="5"/>
        <v>830</v>
      </c>
      <c r="J47" s="28">
        <f t="shared" si="6"/>
        <v>2728</v>
      </c>
    </row>
    <row r="48" spans="3:10" ht="25.5">
      <c r="C48" s="142" t="s">
        <v>234</v>
      </c>
      <c r="D48" s="138" t="s">
        <v>235</v>
      </c>
      <c r="E48" s="135"/>
      <c r="F48" s="135"/>
      <c r="G48" s="135">
        <v>3200</v>
      </c>
      <c r="H48" s="135">
        <v>2635</v>
      </c>
      <c r="I48" s="28">
        <f t="shared" si="5"/>
        <v>3200</v>
      </c>
      <c r="J48" s="28">
        <f t="shared" si="6"/>
        <v>2635</v>
      </c>
    </row>
    <row r="49" spans="1:10">
      <c r="C49" s="142" t="s">
        <v>236</v>
      </c>
      <c r="D49" s="138" t="s">
        <v>237</v>
      </c>
      <c r="E49" s="28"/>
      <c r="F49" s="28"/>
      <c r="G49" s="28">
        <v>406</v>
      </c>
      <c r="H49" s="28">
        <v>1570</v>
      </c>
      <c r="I49" s="28">
        <f t="shared" si="5"/>
        <v>406</v>
      </c>
      <c r="J49" s="28">
        <f t="shared" si="6"/>
        <v>1570</v>
      </c>
    </row>
    <row r="50" spans="1:10" ht="25.5">
      <c r="C50" s="142" t="s">
        <v>238</v>
      </c>
      <c r="D50" s="138" t="s">
        <v>239</v>
      </c>
      <c r="E50" s="143"/>
      <c r="F50" s="143"/>
      <c r="G50" s="74">
        <v>74</v>
      </c>
      <c r="H50" s="74">
        <v>141</v>
      </c>
      <c r="I50" s="28">
        <f t="shared" si="5"/>
        <v>74</v>
      </c>
      <c r="J50" s="28">
        <f t="shared" si="6"/>
        <v>141</v>
      </c>
    </row>
    <row r="51" spans="1:10" ht="25.5">
      <c r="C51" s="142" t="s">
        <v>240</v>
      </c>
      <c r="D51" s="138" t="s">
        <v>241</v>
      </c>
      <c r="E51" s="143"/>
      <c r="F51" s="143"/>
      <c r="G51" s="74">
        <v>18000</v>
      </c>
      <c r="H51" s="74">
        <v>11220</v>
      </c>
      <c r="I51" s="28">
        <f t="shared" si="5"/>
        <v>18000</v>
      </c>
      <c r="J51" s="28">
        <f t="shared" si="6"/>
        <v>11220</v>
      </c>
    </row>
    <row r="52" spans="1:10">
      <c r="C52" s="142"/>
      <c r="D52" s="144"/>
      <c r="E52" s="74"/>
      <c r="F52" s="74"/>
      <c r="G52" s="74"/>
      <c r="H52" s="74"/>
      <c r="I52" s="28"/>
      <c r="J52" s="28"/>
    </row>
    <row r="53" spans="1:10" ht="12.75" customHeight="1">
      <c r="A53" s="385" t="s">
        <v>242</v>
      </c>
      <c r="C53" s="142"/>
      <c r="D53" s="129"/>
      <c r="E53" s="74"/>
      <c r="F53" s="74"/>
      <c r="G53" s="74"/>
      <c r="H53" s="74"/>
      <c r="I53" s="28"/>
      <c r="J53" s="28"/>
    </row>
    <row r="54" spans="1:10" ht="20.100000000000001" customHeight="1">
      <c r="A54" s="385"/>
      <c r="C54" s="142">
        <v>600011</v>
      </c>
      <c r="D54" s="138" t="s">
        <v>243</v>
      </c>
      <c r="E54" s="74">
        <v>2680</v>
      </c>
      <c r="F54" s="74">
        <v>1036</v>
      </c>
      <c r="G54" s="74">
        <v>100</v>
      </c>
      <c r="H54" s="74">
        <v>38</v>
      </c>
      <c r="I54" s="74">
        <f>SUM(E54,G54)</f>
        <v>2780</v>
      </c>
      <c r="J54" s="74">
        <f>SUM(F54,H54)</f>
        <v>1074</v>
      </c>
    </row>
    <row r="55" spans="1:10">
      <c r="C55" s="142">
        <v>600012</v>
      </c>
      <c r="D55" s="138" t="s">
        <v>244</v>
      </c>
      <c r="E55" s="74">
        <v>19300</v>
      </c>
      <c r="F55" s="74">
        <v>11067</v>
      </c>
      <c r="G55" s="74">
        <v>860</v>
      </c>
      <c r="H55" s="74">
        <v>1889</v>
      </c>
      <c r="I55" s="74">
        <f t="shared" ref="I55:I95" si="7">SUM(E55,G55)</f>
        <v>20160</v>
      </c>
      <c r="J55" s="74">
        <f t="shared" ref="J55:J95" si="8">SUM(F55,H55)</f>
        <v>12956</v>
      </c>
    </row>
    <row r="56" spans="1:10">
      <c r="C56" s="142">
        <v>600015</v>
      </c>
      <c r="D56" s="138" t="s">
        <v>245</v>
      </c>
      <c r="E56" s="74">
        <v>15000</v>
      </c>
      <c r="F56" s="74">
        <v>5793</v>
      </c>
      <c r="G56" s="74">
        <v>130</v>
      </c>
      <c r="H56" s="74">
        <v>423</v>
      </c>
      <c r="I56" s="74">
        <f t="shared" si="7"/>
        <v>15130</v>
      </c>
      <c r="J56" s="74">
        <f t="shared" si="8"/>
        <v>6216</v>
      </c>
    </row>
    <row r="57" spans="1:10">
      <c r="C57" s="142">
        <v>600016</v>
      </c>
      <c r="D57" s="138" t="s">
        <v>246</v>
      </c>
      <c r="E57" s="74">
        <v>11580</v>
      </c>
      <c r="F57" s="74">
        <v>2720</v>
      </c>
      <c r="G57" s="74">
        <v>120</v>
      </c>
      <c r="H57" s="74">
        <v>103</v>
      </c>
      <c r="I57" s="74">
        <f t="shared" si="7"/>
        <v>11700</v>
      </c>
      <c r="J57" s="74">
        <f t="shared" si="8"/>
        <v>2823</v>
      </c>
    </row>
    <row r="58" spans="1:10">
      <c r="C58" s="142">
        <v>600018</v>
      </c>
      <c r="D58" s="138" t="s">
        <v>247</v>
      </c>
      <c r="E58" s="74">
        <v>1000</v>
      </c>
      <c r="F58" s="74"/>
      <c r="G58" s="74"/>
      <c r="H58" s="74"/>
      <c r="I58" s="74">
        <f t="shared" si="7"/>
        <v>1000</v>
      </c>
      <c r="J58" s="74">
        <f t="shared" si="8"/>
        <v>0</v>
      </c>
    </row>
    <row r="59" spans="1:10">
      <c r="C59" s="142">
        <v>600022</v>
      </c>
      <c r="D59" s="138" t="s">
        <v>248</v>
      </c>
      <c r="E59" s="74">
        <v>7040</v>
      </c>
      <c r="F59" s="74">
        <v>225</v>
      </c>
      <c r="G59" s="74"/>
      <c r="H59" s="74"/>
      <c r="I59" s="74">
        <f t="shared" si="7"/>
        <v>7040</v>
      </c>
      <c r="J59" s="74">
        <f t="shared" si="8"/>
        <v>225</v>
      </c>
    </row>
    <row r="60" spans="1:10">
      <c r="C60" s="142">
        <v>600023</v>
      </c>
      <c r="D60" s="138" t="s">
        <v>249</v>
      </c>
      <c r="E60" s="74">
        <v>23070</v>
      </c>
      <c r="F60" s="74">
        <v>7684</v>
      </c>
      <c r="G60" s="74">
        <v>1700</v>
      </c>
      <c r="H60" s="74">
        <v>1925</v>
      </c>
      <c r="I60" s="74">
        <f t="shared" si="7"/>
        <v>24770</v>
      </c>
      <c r="J60" s="74">
        <f t="shared" si="8"/>
        <v>9609</v>
      </c>
    </row>
    <row r="61" spans="1:10">
      <c r="C61" s="142">
        <v>600051</v>
      </c>
      <c r="D61" s="138" t="s">
        <v>250</v>
      </c>
      <c r="E61" s="74">
        <v>4420</v>
      </c>
      <c r="F61" s="74">
        <v>1637</v>
      </c>
      <c r="G61" s="74">
        <v>100</v>
      </c>
      <c r="H61" s="74">
        <v>632</v>
      </c>
      <c r="I61" s="74">
        <f t="shared" si="7"/>
        <v>4520</v>
      </c>
      <c r="J61" s="74">
        <f t="shared" si="8"/>
        <v>2269</v>
      </c>
    </row>
    <row r="62" spans="1:10">
      <c r="C62" s="142">
        <v>600055</v>
      </c>
      <c r="D62" s="138" t="s">
        <v>251</v>
      </c>
      <c r="E62" s="74">
        <v>2220</v>
      </c>
      <c r="F62" s="74">
        <v>1658</v>
      </c>
      <c r="G62" s="74"/>
      <c r="H62" s="74"/>
      <c r="I62" s="74">
        <f t="shared" si="7"/>
        <v>2220</v>
      </c>
      <c r="J62" s="74">
        <f t="shared" si="8"/>
        <v>1658</v>
      </c>
    </row>
    <row r="63" spans="1:10">
      <c r="C63" s="142">
        <v>600071</v>
      </c>
      <c r="D63" s="138" t="s">
        <v>252</v>
      </c>
      <c r="E63" s="74">
        <v>3400</v>
      </c>
      <c r="F63" s="74"/>
      <c r="G63" s="74">
        <v>200</v>
      </c>
      <c r="H63" s="74"/>
      <c r="I63" s="74">
        <f t="shared" si="7"/>
        <v>3600</v>
      </c>
      <c r="J63" s="74">
        <f t="shared" si="8"/>
        <v>0</v>
      </c>
    </row>
    <row r="64" spans="1:10">
      <c r="C64" s="142">
        <v>600081</v>
      </c>
      <c r="D64" s="138" t="s">
        <v>253</v>
      </c>
      <c r="E64" s="74">
        <v>1800</v>
      </c>
      <c r="F64" s="74">
        <v>1784</v>
      </c>
      <c r="G64" s="74"/>
      <c r="H64" s="74"/>
      <c r="I64" s="74">
        <f t="shared" si="7"/>
        <v>1800</v>
      </c>
      <c r="J64" s="74">
        <f t="shared" si="8"/>
        <v>1784</v>
      </c>
    </row>
    <row r="65" spans="3:10">
      <c r="C65" s="142">
        <v>600101</v>
      </c>
      <c r="D65" s="138" t="s">
        <v>254</v>
      </c>
      <c r="E65" s="74">
        <v>8480</v>
      </c>
      <c r="F65" s="74">
        <v>5025</v>
      </c>
      <c r="G65" s="74"/>
      <c r="H65" s="74"/>
      <c r="I65" s="74">
        <f t="shared" si="7"/>
        <v>8480</v>
      </c>
      <c r="J65" s="74">
        <f t="shared" si="8"/>
        <v>5025</v>
      </c>
    </row>
    <row r="66" spans="3:10">
      <c r="C66" s="142">
        <v>600103</v>
      </c>
      <c r="D66" s="138" t="s">
        <v>255</v>
      </c>
      <c r="E66" s="74">
        <v>11850</v>
      </c>
      <c r="F66" s="74">
        <v>7142</v>
      </c>
      <c r="G66" s="74">
        <v>205</v>
      </c>
      <c r="H66" s="74">
        <v>5</v>
      </c>
      <c r="I66" s="74">
        <f t="shared" si="7"/>
        <v>12055</v>
      </c>
      <c r="J66" s="74">
        <f t="shared" si="8"/>
        <v>7147</v>
      </c>
    </row>
    <row r="67" spans="3:10">
      <c r="C67" s="142">
        <v>600111</v>
      </c>
      <c r="D67" s="138" t="s">
        <v>256</v>
      </c>
      <c r="E67" s="74">
        <v>8000</v>
      </c>
      <c r="F67" s="74">
        <v>4967</v>
      </c>
      <c r="G67" s="74">
        <v>4220</v>
      </c>
      <c r="H67" s="74">
        <v>4316</v>
      </c>
      <c r="I67" s="74">
        <f t="shared" si="7"/>
        <v>12220</v>
      </c>
      <c r="J67" s="74">
        <f t="shared" si="8"/>
        <v>9283</v>
      </c>
    </row>
    <row r="68" spans="3:10">
      <c r="C68" s="142">
        <v>600112</v>
      </c>
      <c r="D68" s="138" t="s">
        <v>257</v>
      </c>
      <c r="E68" s="74">
        <v>30600</v>
      </c>
      <c r="F68" s="74">
        <v>15183</v>
      </c>
      <c r="G68" s="74">
        <v>4220</v>
      </c>
      <c r="H68" s="74">
        <v>4316</v>
      </c>
      <c r="I68" s="74">
        <f t="shared" si="7"/>
        <v>34820</v>
      </c>
      <c r="J68" s="74">
        <f t="shared" si="8"/>
        <v>19499</v>
      </c>
    </row>
    <row r="69" spans="3:10">
      <c r="C69" s="142">
        <v>600114</v>
      </c>
      <c r="D69" s="138" t="s">
        <v>258</v>
      </c>
      <c r="E69" s="74">
        <v>17790</v>
      </c>
      <c r="F69" s="74">
        <v>9342</v>
      </c>
      <c r="G69" s="74">
        <v>4220</v>
      </c>
      <c r="H69" s="74">
        <v>4316</v>
      </c>
      <c r="I69" s="74">
        <f t="shared" si="7"/>
        <v>22010</v>
      </c>
      <c r="J69" s="74">
        <f t="shared" si="8"/>
        <v>13658</v>
      </c>
    </row>
    <row r="70" spans="3:10">
      <c r="C70" s="142">
        <v>600115</v>
      </c>
      <c r="D70" s="138" t="s">
        <v>259</v>
      </c>
      <c r="E70" s="74">
        <v>7990</v>
      </c>
      <c r="F70" s="74">
        <v>5025</v>
      </c>
      <c r="G70" s="74"/>
      <c r="H70" s="74"/>
      <c r="I70" s="74">
        <f t="shared" si="7"/>
        <v>7990</v>
      </c>
      <c r="J70" s="74">
        <f t="shared" si="8"/>
        <v>5025</v>
      </c>
    </row>
    <row r="71" spans="3:10">
      <c r="C71" s="148">
        <v>600120</v>
      </c>
      <c r="D71" s="140" t="s">
        <v>260</v>
      </c>
      <c r="E71" s="74">
        <v>32000</v>
      </c>
      <c r="F71" s="74">
        <v>15183</v>
      </c>
      <c r="G71" s="74">
        <v>4320</v>
      </c>
      <c r="H71" s="74">
        <v>4316</v>
      </c>
      <c r="I71" s="74">
        <f t="shared" si="7"/>
        <v>36320</v>
      </c>
      <c r="J71" s="74">
        <f t="shared" si="8"/>
        <v>19499</v>
      </c>
    </row>
    <row r="72" spans="3:10">
      <c r="C72" s="142">
        <v>600122</v>
      </c>
      <c r="D72" s="138" t="s">
        <v>261</v>
      </c>
      <c r="E72" s="74">
        <v>30000</v>
      </c>
      <c r="F72" s="74">
        <v>15190</v>
      </c>
      <c r="G72" s="74">
        <v>4220</v>
      </c>
      <c r="H72" s="74">
        <v>4316</v>
      </c>
      <c r="I72" s="74">
        <f t="shared" si="7"/>
        <v>34220</v>
      </c>
      <c r="J72" s="74">
        <f t="shared" si="8"/>
        <v>19506</v>
      </c>
    </row>
    <row r="73" spans="3:10">
      <c r="C73" s="142">
        <v>600124</v>
      </c>
      <c r="D73" s="138" t="s">
        <v>262</v>
      </c>
      <c r="E73" s="74">
        <v>25500</v>
      </c>
      <c r="F73" s="74">
        <v>14152</v>
      </c>
      <c r="G73" s="74">
        <v>4220</v>
      </c>
      <c r="H73" s="74">
        <v>4316</v>
      </c>
      <c r="I73" s="74">
        <f t="shared" si="7"/>
        <v>29720</v>
      </c>
      <c r="J73" s="74">
        <f t="shared" si="8"/>
        <v>18468</v>
      </c>
    </row>
    <row r="74" spans="3:10">
      <c r="C74" s="148">
        <v>600173</v>
      </c>
      <c r="D74" s="140" t="s">
        <v>263</v>
      </c>
      <c r="E74" s="74">
        <v>490</v>
      </c>
      <c r="F74" s="74">
        <v>310</v>
      </c>
      <c r="G74" s="74"/>
      <c r="H74" s="74"/>
      <c r="I74" s="74">
        <f t="shared" si="7"/>
        <v>490</v>
      </c>
      <c r="J74" s="74">
        <f t="shared" si="8"/>
        <v>310</v>
      </c>
    </row>
    <row r="75" spans="3:10">
      <c r="C75" s="142">
        <v>600307</v>
      </c>
      <c r="D75" s="138" t="s">
        <v>264</v>
      </c>
      <c r="E75" s="74">
        <v>25580</v>
      </c>
      <c r="F75" s="74">
        <v>14377</v>
      </c>
      <c r="G75" s="74">
        <v>4320</v>
      </c>
      <c r="H75" s="74">
        <v>4316</v>
      </c>
      <c r="I75" s="74">
        <f t="shared" si="7"/>
        <v>29900</v>
      </c>
      <c r="J75" s="74">
        <f t="shared" si="8"/>
        <v>18693</v>
      </c>
    </row>
    <row r="76" spans="3:10">
      <c r="C76" s="142">
        <v>600312</v>
      </c>
      <c r="D76" s="138" t="s">
        <v>265</v>
      </c>
      <c r="E76" s="74">
        <v>18000</v>
      </c>
      <c r="F76" s="74">
        <v>10002</v>
      </c>
      <c r="G76" s="74">
        <v>4330</v>
      </c>
      <c r="H76" s="74">
        <v>4316</v>
      </c>
      <c r="I76" s="74">
        <f t="shared" si="7"/>
        <v>22330</v>
      </c>
      <c r="J76" s="74">
        <f t="shared" si="8"/>
        <v>14318</v>
      </c>
    </row>
    <row r="77" spans="3:10">
      <c r="C77" s="142">
        <v>600313</v>
      </c>
      <c r="D77" s="138" t="s">
        <v>266</v>
      </c>
      <c r="E77" s="74">
        <v>200</v>
      </c>
      <c r="F77" s="74">
        <v>4126</v>
      </c>
      <c r="G77" s="74">
        <v>2300</v>
      </c>
      <c r="H77" s="74">
        <v>9</v>
      </c>
      <c r="I77" s="74">
        <f t="shared" si="7"/>
        <v>2500</v>
      </c>
      <c r="J77" s="74">
        <f t="shared" si="8"/>
        <v>4135</v>
      </c>
    </row>
    <row r="78" spans="3:10">
      <c r="C78" s="142">
        <v>600330</v>
      </c>
      <c r="D78" s="138" t="s">
        <v>267</v>
      </c>
      <c r="E78" s="74">
        <v>20</v>
      </c>
      <c r="F78" s="74"/>
      <c r="G78" s="74">
        <v>50</v>
      </c>
      <c r="H78" s="74"/>
      <c r="I78" s="74">
        <f t="shared" si="7"/>
        <v>70</v>
      </c>
      <c r="J78" s="74">
        <f t="shared" si="8"/>
        <v>0</v>
      </c>
    </row>
    <row r="79" spans="3:10">
      <c r="C79" s="142">
        <v>600331</v>
      </c>
      <c r="D79" s="138" t="s">
        <v>268</v>
      </c>
      <c r="E79" s="74">
        <v>1600</v>
      </c>
      <c r="F79" s="74">
        <v>9562</v>
      </c>
      <c r="G79" s="74"/>
      <c r="H79" s="74"/>
      <c r="I79" s="74">
        <f t="shared" si="7"/>
        <v>1600</v>
      </c>
      <c r="J79" s="74">
        <f t="shared" si="8"/>
        <v>9562</v>
      </c>
    </row>
    <row r="80" spans="3:10">
      <c r="C80" s="142">
        <v>600348</v>
      </c>
      <c r="D80" s="138" t="s">
        <v>269</v>
      </c>
      <c r="E80" s="149">
        <v>8230</v>
      </c>
      <c r="F80" s="149">
        <v>2764</v>
      </c>
      <c r="G80" s="149"/>
      <c r="H80" s="149"/>
      <c r="I80" s="74">
        <f t="shared" si="7"/>
        <v>8230</v>
      </c>
      <c r="J80" s="74">
        <f t="shared" si="8"/>
        <v>2764</v>
      </c>
    </row>
    <row r="81" spans="3:10">
      <c r="C81" s="148" t="s">
        <v>270</v>
      </c>
      <c r="D81" s="111" t="s">
        <v>271</v>
      </c>
      <c r="E81" s="149">
        <v>1200</v>
      </c>
      <c r="F81" s="149"/>
      <c r="G81" s="149">
        <v>100</v>
      </c>
      <c r="H81" s="149">
        <v>50</v>
      </c>
      <c r="I81" s="74">
        <f t="shared" si="7"/>
        <v>1300</v>
      </c>
      <c r="J81" s="74">
        <f t="shared" si="8"/>
        <v>50</v>
      </c>
    </row>
    <row r="82" spans="3:10">
      <c r="C82" s="142" t="s">
        <v>272</v>
      </c>
      <c r="D82" s="138" t="s">
        <v>273</v>
      </c>
      <c r="E82" s="74">
        <v>200</v>
      </c>
      <c r="F82" s="74">
        <v>20</v>
      </c>
      <c r="G82" s="74"/>
      <c r="H82" s="74"/>
      <c r="I82" s="74">
        <f t="shared" si="7"/>
        <v>200</v>
      </c>
      <c r="J82" s="74">
        <f t="shared" si="8"/>
        <v>20</v>
      </c>
    </row>
    <row r="83" spans="3:10">
      <c r="C83" s="148" t="s">
        <v>274</v>
      </c>
      <c r="D83" s="140" t="s">
        <v>275</v>
      </c>
      <c r="E83" s="74">
        <v>3720</v>
      </c>
      <c r="F83" s="74">
        <v>271</v>
      </c>
      <c r="G83" s="74"/>
      <c r="H83" s="74"/>
      <c r="I83" s="74">
        <f t="shared" si="7"/>
        <v>3720</v>
      </c>
      <c r="J83" s="74">
        <f t="shared" si="8"/>
        <v>271</v>
      </c>
    </row>
    <row r="84" spans="3:10">
      <c r="C84" s="150" t="s">
        <v>276</v>
      </c>
      <c r="D84" s="151" t="s">
        <v>277</v>
      </c>
      <c r="E84" s="74">
        <v>14000</v>
      </c>
      <c r="F84" s="74">
        <v>7142</v>
      </c>
      <c r="G84" s="74">
        <v>4220</v>
      </c>
      <c r="H84" s="74">
        <v>4367</v>
      </c>
      <c r="I84" s="74">
        <f t="shared" si="7"/>
        <v>18220</v>
      </c>
      <c r="J84" s="74">
        <f t="shared" si="8"/>
        <v>11509</v>
      </c>
    </row>
    <row r="85" spans="3:10">
      <c r="C85" s="142" t="s">
        <v>278</v>
      </c>
      <c r="D85" s="138" t="s">
        <v>279</v>
      </c>
      <c r="E85" s="74">
        <v>9090</v>
      </c>
      <c r="F85" s="74">
        <v>7069</v>
      </c>
      <c r="G85" s="74"/>
      <c r="H85" s="74"/>
      <c r="I85" s="74">
        <f t="shared" si="7"/>
        <v>9090</v>
      </c>
      <c r="J85" s="74">
        <f t="shared" si="8"/>
        <v>7069</v>
      </c>
    </row>
    <row r="86" spans="3:10">
      <c r="C86" s="148" t="s">
        <v>280</v>
      </c>
      <c r="D86" s="140" t="s">
        <v>281</v>
      </c>
      <c r="E86" s="74">
        <v>14070</v>
      </c>
      <c r="F86" s="74">
        <v>9039</v>
      </c>
      <c r="G86" s="74"/>
      <c r="H86" s="74"/>
      <c r="I86" s="74">
        <f t="shared" si="7"/>
        <v>14070</v>
      </c>
      <c r="J86" s="74">
        <f t="shared" si="8"/>
        <v>9039</v>
      </c>
    </row>
    <row r="87" spans="3:10">
      <c r="C87" s="148" t="s">
        <v>282</v>
      </c>
      <c r="D87" s="140" t="s">
        <v>283</v>
      </c>
      <c r="E87" s="74">
        <v>5850</v>
      </c>
      <c r="F87" s="74">
        <v>2938</v>
      </c>
      <c r="G87" s="74"/>
      <c r="H87" s="74"/>
      <c r="I87" s="74">
        <f t="shared" si="7"/>
        <v>5850</v>
      </c>
      <c r="J87" s="74">
        <f t="shared" si="8"/>
        <v>2938</v>
      </c>
    </row>
    <row r="88" spans="3:10">
      <c r="C88" s="148" t="s">
        <v>284</v>
      </c>
      <c r="D88" s="140" t="s">
        <v>285</v>
      </c>
      <c r="E88" s="74">
        <v>25350</v>
      </c>
      <c r="F88" s="74">
        <v>14152</v>
      </c>
      <c r="G88" s="74">
        <v>4320</v>
      </c>
      <c r="H88" s="74">
        <v>4316</v>
      </c>
      <c r="I88" s="74">
        <f t="shared" si="7"/>
        <v>29670</v>
      </c>
      <c r="J88" s="74">
        <f t="shared" si="8"/>
        <v>18468</v>
      </c>
    </row>
    <row r="89" spans="3:10" ht="25.5">
      <c r="C89" s="148" t="s">
        <v>286</v>
      </c>
      <c r="D89" s="140" t="s">
        <v>287</v>
      </c>
      <c r="E89" s="74">
        <v>24500</v>
      </c>
      <c r="F89" s="74">
        <v>11987</v>
      </c>
      <c r="G89" s="74">
        <v>4320</v>
      </c>
      <c r="H89" s="74">
        <v>4315</v>
      </c>
      <c r="I89" s="74">
        <f t="shared" si="7"/>
        <v>28820</v>
      </c>
      <c r="J89" s="74">
        <f t="shared" si="8"/>
        <v>16302</v>
      </c>
    </row>
    <row r="90" spans="3:10">
      <c r="C90" s="148" t="s">
        <v>288</v>
      </c>
      <c r="D90" s="140" t="s">
        <v>289</v>
      </c>
      <c r="E90" s="74">
        <v>8000</v>
      </c>
      <c r="F90" s="74">
        <v>4967</v>
      </c>
      <c r="G90" s="74">
        <v>4220</v>
      </c>
      <c r="H90" s="74">
        <v>4316</v>
      </c>
      <c r="I90" s="74">
        <f t="shared" si="7"/>
        <v>12220</v>
      </c>
      <c r="J90" s="74">
        <f t="shared" si="8"/>
        <v>9283</v>
      </c>
    </row>
    <row r="91" spans="3:10">
      <c r="C91" s="142" t="s">
        <v>290</v>
      </c>
      <c r="D91" s="138" t="s">
        <v>291</v>
      </c>
      <c r="E91" s="74">
        <v>200</v>
      </c>
      <c r="F91" s="74">
        <v>10</v>
      </c>
      <c r="G91" s="74">
        <v>4320</v>
      </c>
      <c r="H91" s="74">
        <v>4311</v>
      </c>
      <c r="I91" s="74">
        <f t="shared" si="7"/>
        <v>4520</v>
      </c>
      <c r="J91" s="74">
        <f t="shared" si="8"/>
        <v>4321</v>
      </c>
    </row>
    <row r="92" spans="3:10">
      <c r="C92" s="142" t="s">
        <v>292</v>
      </c>
      <c r="D92" s="138" t="s">
        <v>293</v>
      </c>
      <c r="E92" s="74">
        <v>12500</v>
      </c>
      <c r="F92" s="74">
        <v>5532</v>
      </c>
      <c r="G92" s="74">
        <v>70</v>
      </c>
      <c r="H92" s="74">
        <v>29</v>
      </c>
      <c r="I92" s="74">
        <f t="shared" si="7"/>
        <v>12570</v>
      </c>
      <c r="J92" s="74">
        <f t="shared" si="8"/>
        <v>5561</v>
      </c>
    </row>
    <row r="93" spans="3:10">
      <c r="C93" s="142" t="s">
        <v>294</v>
      </c>
      <c r="D93" s="138" t="s">
        <v>295</v>
      </c>
      <c r="E93" s="74">
        <v>100</v>
      </c>
      <c r="F93" s="74"/>
      <c r="G93" s="74">
        <v>150</v>
      </c>
      <c r="H93" s="74">
        <v>119</v>
      </c>
      <c r="I93" s="74">
        <f t="shared" si="7"/>
        <v>250</v>
      </c>
      <c r="J93" s="74">
        <f t="shared" si="8"/>
        <v>119</v>
      </c>
    </row>
    <row r="94" spans="3:10" ht="25.5">
      <c r="C94" s="142" t="s">
        <v>296</v>
      </c>
      <c r="D94" s="138" t="s">
        <v>297</v>
      </c>
      <c r="E94" s="74">
        <v>7000</v>
      </c>
      <c r="F94" s="74">
        <v>5109</v>
      </c>
      <c r="G94" s="74">
        <v>4010</v>
      </c>
      <c r="H94" s="74"/>
      <c r="I94" s="74">
        <f t="shared" si="7"/>
        <v>11010</v>
      </c>
      <c r="J94" s="74">
        <f t="shared" si="8"/>
        <v>5109</v>
      </c>
    </row>
    <row r="95" spans="3:10">
      <c r="C95" s="142" t="s">
        <v>298</v>
      </c>
      <c r="D95" s="138" t="s">
        <v>299</v>
      </c>
      <c r="E95" s="74">
        <v>5500</v>
      </c>
      <c r="F95" s="74">
        <v>3332</v>
      </c>
      <c r="G95" s="74"/>
      <c r="H95" s="74"/>
      <c r="I95" s="74">
        <f t="shared" si="7"/>
        <v>5500</v>
      </c>
      <c r="J95" s="74">
        <f t="shared" si="8"/>
        <v>3332</v>
      </c>
    </row>
    <row r="96" spans="3:10">
      <c r="C96" s="142"/>
      <c r="D96" s="144"/>
      <c r="E96" s="74"/>
      <c r="F96" s="74"/>
      <c r="G96" s="74"/>
      <c r="H96" s="74"/>
      <c r="I96" s="28"/>
      <c r="J96" s="28"/>
    </row>
    <row r="97" spans="1:10">
      <c r="A97" s="384" t="s">
        <v>300</v>
      </c>
      <c r="C97" s="142"/>
      <c r="D97" s="129" t="s">
        <v>174</v>
      </c>
      <c r="E97" s="74"/>
      <c r="F97" s="74"/>
      <c r="G97" s="74"/>
      <c r="H97" s="74"/>
      <c r="I97" s="28"/>
      <c r="J97" s="28"/>
    </row>
    <row r="98" spans="1:10" ht="15" customHeight="1">
      <c r="A98" s="384"/>
      <c r="C98" s="130" t="s">
        <v>179</v>
      </c>
      <c r="D98" s="138" t="s">
        <v>180</v>
      </c>
      <c r="E98" s="152"/>
      <c r="F98" s="152"/>
      <c r="G98" s="74">
        <v>53</v>
      </c>
      <c r="H98" s="74">
        <v>2</v>
      </c>
      <c r="I98" s="74">
        <f t="shared" ref="I98:I103" si="9">SUM(E98,G98)</f>
        <v>53</v>
      </c>
      <c r="J98" s="74">
        <f t="shared" ref="J98:J103" si="10">SUM(F98,H98)</f>
        <v>2</v>
      </c>
    </row>
    <row r="99" spans="1:10">
      <c r="C99" s="130" t="s">
        <v>183</v>
      </c>
      <c r="D99" s="138" t="s">
        <v>184</v>
      </c>
      <c r="E99" s="152"/>
      <c r="F99" s="152"/>
      <c r="G99" s="74">
        <v>5</v>
      </c>
      <c r="H99" s="74"/>
      <c r="I99" s="74">
        <f t="shared" si="9"/>
        <v>5</v>
      </c>
      <c r="J99" s="74">
        <f t="shared" si="10"/>
        <v>0</v>
      </c>
    </row>
    <row r="100" spans="1:10">
      <c r="C100" s="130" t="s">
        <v>185</v>
      </c>
      <c r="D100" s="138" t="s">
        <v>186</v>
      </c>
      <c r="E100" s="152"/>
      <c r="F100" s="152"/>
      <c r="G100" s="74">
        <v>5</v>
      </c>
      <c r="H100" s="74"/>
      <c r="I100" s="74">
        <f t="shared" si="9"/>
        <v>5</v>
      </c>
      <c r="J100" s="74">
        <f t="shared" si="10"/>
        <v>0</v>
      </c>
    </row>
    <row r="101" spans="1:10" ht="25.5">
      <c r="C101" s="130" t="s">
        <v>187</v>
      </c>
      <c r="D101" s="138" t="s">
        <v>188</v>
      </c>
      <c r="E101" s="152"/>
      <c r="F101" s="152"/>
      <c r="G101" s="74">
        <v>300</v>
      </c>
      <c r="H101" s="74">
        <v>169</v>
      </c>
      <c r="I101" s="74">
        <f t="shared" si="9"/>
        <v>300</v>
      </c>
      <c r="J101" s="74">
        <f t="shared" si="10"/>
        <v>169</v>
      </c>
    </row>
    <row r="102" spans="1:10">
      <c r="C102" s="37" t="s">
        <v>191</v>
      </c>
      <c r="D102" s="37" t="s">
        <v>192</v>
      </c>
      <c r="E102" s="152"/>
      <c r="F102" s="152"/>
      <c r="G102" s="74">
        <v>38</v>
      </c>
      <c r="H102" s="74">
        <v>13</v>
      </c>
      <c r="I102" s="74">
        <f t="shared" si="9"/>
        <v>38</v>
      </c>
      <c r="J102" s="74">
        <f t="shared" si="10"/>
        <v>13</v>
      </c>
    </row>
    <row r="103" spans="1:10">
      <c r="C103" s="130" t="s">
        <v>195</v>
      </c>
      <c r="D103" s="138" t="s">
        <v>196</v>
      </c>
      <c r="E103" s="152"/>
      <c r="F103" s="152"/>
      <c r="G103" s="74">
        <v>5</v>
      </c>
      <c r="H103" s="74">
        <v>3</v>
      </c>
      <c r="I103" s="74">
        <f t="shared" si="9"/>
        <v>5</v>
      </c>
      <c r="J103" s="74">
        <f t="shared" si="10"/>
        <v>3</v>
      </c>
    </row>
    <row r="104" spans="1:10">
      <c r="C104" s="142"/>
      <c r="D104" s="144"/>
      <c r="E104" s="74"/>
      <c r="F104" s="74"/>
      <c r="G104" s="74"/>
      <c r="H104" s="74"/>
      <c r="I104" s="28"/>
      <c r="J104" s="28"/>
    </row>
    <row r="105" spans="1:10">
      <c r="C105" s="142"/>
      <c r="D105" s="135" t="s">
        <v>211</v>
      </c>
      <c r="E105" s="74"/>
      <c r="F105" s="74"/>
      <c r="G105" s="74"/>
      <c r="H105" s="74"/>
      <c r="I105" s="28"/>
      <c r="J105" s="28"/>
    </row>
    <row r="106" spans="1:10">
      <c r="C106" s="37" t="s">
        <v>301</v>
      </c>
      <c r="D106" s="37" t="s">
        <v>302</v>
      </c>
      <c r="E106" s="143"/>
      <c r="F106" s="143"/>
      <c r="G106" s="143">
        <v>500</v>
      </c>
      <c r="H106" s="143">
        <v>1024</v>
      </c>
      <c r="I106" s="143">
        <f>SUM(E106,G106)</f>
        <v>500</v>
      </c>
      <c r="J106" s="143">
        <f t="shared" ref="J106:J113" si="11">SUM(F106,H106)</f>
        <v>1024</v>
      </c>
    </row>
    <row r="107" spans="1:10">
      <c r="C107" s="37" t="s">
        <v>272</v>
      </c>
      <c r="D107" s="133" t="s">
        <v>273</v>
      </c>
      <c r="E107" s="143"/>
      <c r="F107" s="143"/>
      <c r="G107" s="143">
        <v>3120</v>
      </c>
      <c r="H107" s="143">
        <v>2471</v>
      </c>
      <c r="I107" s="143">
        <f t="shared" ref="I107:I113" si="12">SUM(E107,G107)</f>
        <v>3120</v>
      </c>
      <c r="J107" s="143">
        <f t="shared" si="11"/>
        <v>2471</v>
      </c>
    </row>
    <row r="108" spans="1:10">
      <c r="C108" s="130" t="s">
        <v>216</v>
      </c>
      <c r="D108" s="138" t="s">
        <v>217</v>
      </c>
      <c r="E108" s="143"/>
      <c r="F108" s="143"/>
      <c r="G108" s="143">
        <v>550</v>
      </c>
      <c r="H108" s="143">
        <v>1211</v>
      </c>
      <c r="I108" s="143">
        <f t="shared" si="12"/>
        <v>550</v>
      </c>
      <c r="J108" s="143">
        <f t="shared" si="11"/>
        <v>1211</v>
      </c>
    </row>
    <row r="109" spans="1:10">
      <c r="C109" s="130" t="s">
        <v>218</v>
      </c>
      <c r="D109" s="138" t="s">
        <v>219</v>
      </c>
      <c r="E109" s="143"/>
      <c r="F109" s="143"/>
      <c r="G109" s="143">
        <v>2</v>
      </c>
      <c r="H109" s="143">
        <v>132</v>
      </c>
      <c r="I109" s="143">
        <f t="shared" si="12"/>
        <v>2</v>
      </c>
      <c r="J109" s="143">
        <f t="shared" si="11"/>
        <v>132</v>
      </c>
    </row>
    <row r="110" spans="1:10" ht="25.5">
      <c r="C110" s="130" t="s">
        <v>222</v>
      </c>
      <c r="D110" s="138" t="s">
        <v>223</v>
      </c>
      <c r="E110" s="143"/>
      <c r="F110" s="143"/>
      <c r="G110" s="143">
        <v>100</v>
      </c>
      <c r="H110" s="143">
        <v>61</v>
      </c>
      <c r="I110" s="143">
        <f t="shared" si="12"/>
        <v>100</v>
      </c>
      <c r="J110" s="143">
        <f t="shared" si="11"/>
        <v>61</v>
      </c>
    </row>
    <row r="111" spans="1:10" ht="25.5">
      <c r="C111" s="142" t="s">
        <v>234</v>
      </c>
      <c r="D111" s="138" t="s">
        <v>235</v>
      </c>
      <c r="E111" s="143"/>
      <c r="F111" s="143"/>
      <c r="G111" s="143">
        <v>15</v>
      </c>
      <c r="H111" s="143">
        <v>10</v>
      </c>
      <c r="I111" s="143">
        <f t="shared" si="12"/>
        <v>15</v>
      </c>
      <c r="J111" s="143">
        <f t="shared" si="11"/>
        <v>10</v>
      </c>
    </row>
    <row r="112" spans="1:10" ht="25.5">
      <c r="C112" s="142" t="s">
        <v>240</v>
      </c>
      <c r="D112" s="138" t="s">
        <v>241</v>
      </c>
      <c r="E112" s="143"/>
      <c r="F112" s="143"/>
      <c r="G112" s="143">
        <v>6000</v>
      </c>
      <c r="H112" s="143">
        <v>2993</v>
      </c>
      <c r="I112" s="143">
        <f t="shared" si="12"/>
        <v>6000</v>
      </c>
      <c r="J112" s="143">
        <f t="shared" si="11"/>
        <v>2993</v>
      </c>
    </row>
    <row r="113" spans="1:10" ht="25.5">
      <c r="C113" s="130" t="s">
        <v>303</v>
      </c>
      <c r="D113" s="138" t="s">
        <v>304</v>
      </c>
      <c r="E113" s="143"/>
      <c r="F113" s="143"/>
      <c r="G113" s="143">
        <v>940</v>
      </c>
      <c r="H113" s="143">
        <v>2897</v>
      </c>
      <c r="I113" s="143">
        <f t="shared" si="12"/>
        <v>940</v>
      </c>
      <c r="J113" s="143">
        <f t="shared" si="11"/>
        <v>2897</v>
      </c>
    </row>
    <row r="114" spans="1:10">
      <c r="C114" s="142"/>
      <c r="D114" s="144"/>
      <c r="E114" s="74"/>
      <c r="F114" s="74"/>
      <c r="G114" s="74"/>
      <c r="H114" s="74"/>
      <c r="I114" s="28"/>
      <c r="J114" s="28"/>
    </row>
    <row r="115" spans="1:10">
      <c r="A115" s="384" t="s">
        <v>242</v>
      </c>
      <c r="C115" s="142"/>
      <c r="D115" s="28"/>
      <c r="E115" s="74"/>
      <c r="F115" s="74"/>
      <c r="G115" s="74"/>
      <c r="H115" s="74"/>
      <c r="I115" s="28"/>
      <c r="J115" s="28"/>
    </row>
    <row r="116" spans="1:10">
      <c r="A116" s="384"/>
      <c r="C116" s="111" t="s">
        <v>270</v>
      </c>
      <c r="D116" s="111" t="s">
        <v>271</v>
      </c>
      <c r="E116" s="74">
        <v>40</v>
      </c>
      <c r="F116" s="74"/>
      <c r="G116" s="74">
        <v>40</v>
      </c>
      <c r="H116" s="74"/>
      <c r="I116" s="74">
        <f t="shared" ref="I116:I158" si="13">SUM(E116,G116)</f>
        <v>80</v>
      </c>
      <c r="J116" s="74">
        <f>SUM(F116,H116)</f>
        <v>0</v>
      </c>
    </row>
    <row r="117" spans="1:10">
      <c r="C117" s="142">
        <v>320810</v>
      </c>
      <c r="D117" s="138" t="s">
        <v>305</v>
      </c>
      <c r="E117" s="74">
        <v>50</v>
      </c>
      <c r="F117" s="74"/>
      <c r="G117" s="74">
        <v>30</v>
      </c>
      <c r="H117" s="74"/>
      <c r="I117" s="74">
        <f t="shared" si="13"/>
        <v>80</v>
      </c>
      <c r="J117" s="74">
        <f t="shared" ref="J117:J158" si="14">SUM(F117,H117)</f>
        <v>0</v>
      </c>
    </row>
    <row r="118" spans="1:10">
      <c r="C118" s="142">
        <v>320811</v>
      </c>
      <c r="D118" s="138" t="s">
        <v>306</v>
      </c>
      <c r="E118" s="74">
        <v>700</v>
      </c>
      <c r="F118" s="74">
        <v>157</v>
      </c>
      <c r="G118" s="74">
        <v>100</v>
      </c>
      <c r="H118" s="74"/>
      <c r="I118" s="74">
        <f t="shared" si="13"/>
        <v>800</v>
      </c>
      <c r="J118" s="74">
        <f t="shared" si="14"/>
        <v>157</v>
      </c>
    </row>
    <row r="119" spans="1:10">
      <c r="C119" s="142">
        <v>320812</v>
      </c>
      <c r="D119" s="138" t="s">
        <v>307</v>
      </c>
      <c r="E119" s="74">
        <v>5</v>
      </c>
      <c r="F119" s="74"/>
      <c r="G119" s="74">
        <v>5</v>
      </c>
      <c r="H119" s="74"/>
      <c r="I119" s="74">
        <f t="shared" si="13"/>
        <v>10</v>
      </c>
      <c r="J119" s="74">
        <f t="shared" si="14"/>
        <v>0</v>
      </c>
    </row>
    <row r="120" spans="1:10">
      <c r="C120" s="142">
        <v>320816</v>
      </c>
      <c r="D120" s="138" t="s">
        <v>308</v>
      </c>
      <c r="E120" s="74">
        <v>15</v>
      </c>
      <c r="F120" s="74"/>
      <c r="G120" s="74">
        <v>15</v>
      </c>
      <c r="H120" s="74"/>
      <c r="I120" s="74">
        <f t="shared" si="13"/>
        <v>30</v>
      </c>
      <c r="J120" s="74">
        <f t="shared" si="14"/>
        <v>0</v>
      </c>
    </row>
    <row r="121" spans="1:10">
      <c r="C121" s="142">
        <v>600011</v>
      </c>
      <c r="D121" s="138" t="s">
        <v>243</v>
      </c>
      <c r="E121" s="74">
        <v>70</v>
      </c>
      <c r="F121" s="74">
        <v>35</v>
      </c>
      <c r="G121" s="74">
        <v>110</v>
      </c>
      <c r="H121" s="74"/>
      <c r="I121" s="74">
        <f t="shared" si="13"/>
        <v>180</v>
      </c>
      <c r="J121" s="74">
        <f t="shared" si="14"/>
        <v>35</v>
      </c>
    </row>
    <row r="122" spans="1:10">
      <c r="C122" s="142">
        <v>600012</v>
      </c>
      <c r="D122" s="138" t="s">
        <v>244</v>
      </c>
      <c r="E122" s="74">
        <v>350</v>
      </c>
      <c r="F122" s="74">
        <v>140</v>
      </c>
      <c r="G122" s="74">
        <v>350</v>
      </c>
      <c r="H122" s="74">
        <v>397</v>
      </c>
      <c r="I122" s="74">
        <f t="shared" si="13"/>
        <v>700</v>
      </c>
      <c r="J122" s="74">
        <f t="shared" si="14"/>
        <v>537</v>
      </c>
    </row>
    <row r="123" spans="1:10">
      <c r="C123" s="142">
        <v>600015</v>
      </c>
      <c r="D123" s="138" t="s">
        <v>245</v>
      </c>
      <c r="E123" s="74">
        <v>200</v>
      </c>
      <c r="F123" s="74">
        <v>60</v>
      </c>
      <c r="G123" s="74">
        <v>100</v>
      </c>
      <c r="H123" s="74">
        <v>4</v>
      </c>
      <c r="I123" s="74">
        <f t="shared" si="13"/>
        <v>300</v>
      </c>
      <c r="J123" s="74">
        <f t="shared" si="14"/>
        <v>64</v>
      </c>
    </row>
    <row r="124" spans="1:10">
      <c r="C124" s="142">
        <v>600016</v>
      </c>
      <c r="D124" s="138" t="s">
        <v>246</v>
      </c>
      <c r="E124" s="74">
        <v>250</v>
      </c>
      <c r="F124" s="74">
        <v>67</v>
      </c>
      <c r="G124" s="74">
        <v>100</v>
      </c>
      <c r="H124" s="74">
        <v>39</v>
      </c>
      <c r="I124" s="74">
        <f t="shared" si="13"/>
        <v>350</v>
      </c>
      <c r="J124" s="74">
        <f t="shared" si="14"/>
        <v>106</v>
      </c>
    </row>
    <row r="125" spans="1:10">
      <c r="C125" s="142">
        <v>600022</v>
      </c>
      <c r="D125" s="138" t="s">
        <v>248</v>
      </c>
      <c r="E125" s="74">
        <v>20</v>
      </c>
      <c r="F125" s="74"/>
      <c r="G125" s="74"/>
      <c r="H125" s="74"/>
      <c r="I125" s="74">
        <f t="shared" si="13"/>
        <v>20</v>
      </c>
      <c r="J125" s="74">
        <f t="shared" si="14"/>
        <v>0</v>
      </c>
    </row>
    <row r="126" spans="1:10">
      <c r="C126" s="142">
        <v>600023</v>
      </c>
      <c r="D126" s="138" t="s">
        <v>249</v>
      </c>
      <c r="E126" s="74">
        <v>100</v>
      </c>
      <c r="F126" s="74">
        <v>47</v>
      </c>
      <c r="G126" s="74">
        <v>100</v>
      </c>
      <c r="H126" s="74">
        <v>156</v>
      </c>
      <c r="I126" s="74">
        <f t="shared" si="13"/>
        <v>200</v>
      </c>
      <c r="J126" s="74">
        <f t="shared" si="14"/>
        <v>203</v>
      </c>
    </row>
    <row r="127" spans="1:10">
      <c r="C127" s="142">
        <v>600051</v>
      </c>
      <c r="D127" s="138" t="s">
        <v>250</v>
      </c>
      <c r="E127" s="74">
        <v>1500</v>
      </c>
      <c r="F127" s="74">
        <v>455</v>
      </c>
      <c r="G127" s="74">
        <v>1200</v>
      </c>
      <c r="H127" s="74">
        <v>766</v>
      </c>
      <c r="I127" s="74">
        <f t="shared" si="13"/>
        <v>2700</v>
      </c>
      <c r="J127" s="74">
        <f t="shared" si="14"/>
        <v>1221</v>
      </c>
    </row>
    <row r="128" spans="1:10">
      <c r="C128" s="142">
        <v>600071</v>
      </c>
      <c r="D128" s="138" t="s">
        <v>252</v>
      </c>
      <c r="E128" s="74">
        <v>300</v>
      </c>
      <c r="F128" s="74">
        <v>244</v>
      </c>
      <c r="G128" s="74">
        <v>400</v>
      </c>
      <c r="H128" s="74">
        <v>340</v>
      </c>
      <c r="I128" s="74">
        <f t="shared" si="13"/>
        <v>700</v>
      </c>
      <c r="J128" s="74">
        <f t="shared" si="14"/>
        <v>584</v>
      </c>
    </row>
    <row r="129" spans="3:10">
      <c r="C129" s="142">
        <v>600101</v>
      </c>
      <c r="D129" s="138" t="s">
        <v>254</v>
      </c>
      <c r="E129" s="74">
        <v>700</v>
      </c>
      <c r="F129" s="74">
        <v>497</v>
      </c>
      <c r="G129" s="74">
        <v>470</v>
      </c>
      <c r="H129" s="74">
        <v>336</v>
      </c>
      <c r="I129" s="74">
        <f t="shared" si="13"/>
        <v>1170</v>
      </c>
      <c r="J129" s="74">
        <f t="shared" si="14"/>
        <v>833</v>
      </c>
    </row>
    <row r="130" spans="3:10">
      <c r="C130" s="142">
        <v>600103</v>
      </c>
      <c r="D130" s="138" t="s">
        <v>255</v>
      </c>
      <c r="E130" s="74">
        <v>2000</v>
      </c>
      <c r="F130" s="74">
        <v>1116</v>
      </c>
      <c r="G130" s="74">
        <v>1065</v>
      </c>
      <c r="H130" s="74">
        <v>2024</v>
      </c>
      <c r="I130" s="74">
        <f t="shared" si="13"/>
        <v>3065</v>
      </c>
      <c r="J130" s="74">
        <f t="shared" si="14"/>
        <v>3140</v>
      </c>
    </row>
    <row r="131" spans="3:10">
      <c r="C131" s="142">
        <v>600111</v>
      </c>
      <c r="D131" s="138" t="s">
        <v>256</v>
      </c>
      <c r="E131" s="74">
        <v>100</v>
      </c>
      <c r="F131" s="74"/>
      <c r="G131" s="74">
        <v>200</v>
      </c>
      <c r="H131" s="74">
        <v>103</v>
      </c>
      <c r="I131" s="74">
        <f t="shared" si="13"/>
        <v>300</v>
      </c>
      <c r="J131" s="74">
        <f t="shared" si="14"/>
        <v>103</v>
      </c>
    </row>
    <row r="132" spans="3:10">
      <c r="C132" s="142">
        <v>600112</v>
      </c>
      <c r="D132" s="138" t="s">
        <v>257</v>
      </c>
      <c r="E132" s="74">
        <v>2000</v>
      </c>
      <c r="F132" s="74">
        <v>843</v>
      </c>
      <c r="G132" s="74">
        <v>2000</v>
      </c>
      <c r="H132" s="74">
        <v>1907</v>
      </c>
      <c r="I132" s="74">
        <f t="shared" si="13"/>
        <v>4000</v>
      </c>
      <c r="J132" s="74">
        <f t="shared" si="14"/>
        <v>2750</v>
      </c>
    </row>
    <row r="133" spans="3:10">
      <c r="C133" s="142">
        <v>600114</v>
      </c>
      <c r="D133" s="138" t="s">
        <v>258</v>
      </c>
      <c r="E133" s="74">
        <v>2000</v>
      </c>
      <c r="F133" s="74">
        <v>843</v>
      </c>
      <c r="G133" s="74">
        <v>2000</v>
      </c>
      <c r="H133" s="74">
        <v>1871</v>
      </c>
      <c r="I133" s="74">
        <f t="shared" si="13"/>
        <v>4000</v>
      </c>
      <c r="J133" s="74">
        <f t="shared" si="14"/>
        <v>2714</v>
      </c>
    </row>
    <row r="134" spans="3:10">
      <c r="C134" s="142">
        <v>600115</v>
      </c>
      <c r="D134" s="138" t="s">
        <v>259</v>
      </c>
      <c r="E134" s="74">
        <v>50</v>
      </c>
      <c r="F134" s="74"/>
      <c r="G134" s="74">
        <v>50</v>
      </c>
      <c r="H134" s="74"/>
      <c r="I134" s="74">
        <f t="shared" si="13"/>
        <v>100</v>
      </c>
      <c r="J134" s="74">
        <f t="shared" si="14"/>
        <v>0</v>
      </c>
    </row>
    <row r="135" spans="3:10">
      <c r="C135" s="142">
        <v>600116</v>
      </c>
      <c r="D135" s="138" t="s">
        <v>309</v>
      </c>
      <c r="E135" s="74">
        <v>21</v>
      </c>
      <c r="F135" s="74"/>
      <c r="G135" s="74">
        <v>21</v>
      </c>
      <c r="H135" s="74"/>
      <c r="I135" s="74">
        <f t="shared" si="13"/>
        <v>42</v>
      </c>
      <c r="J135" s="74">
        <f t="shared" si="14"/>
        <v>0</v>
      </c>
    </row>
    <row r="136" spans="3:10">
      <c r="C136" s="148">
        <v>600120</v>
      </c>
      <c r="D136" s="140" t="s">
        <v>260</v>
      </c>
      <c r="E136" s="74">
        <v>3000</v>
      </c>
      <c r="F136" s="74">
        <v>1122</v>
      </c>
      <c r="G136" s="74">
        <v>2500</v>
      </c>
      <c r="H136" s="74">
        <v>2069</v>
      </c>
      <c r="I136" s="74">
        <f t="shared" si="13"/>
        <v>5500</v>
      </c>
      <c r="J136" s="74">
        <f t="shared" si="14"/>
        <v>3191</v>
      </c>
    </row>
    <row r="137" spans="3:10">
      <c r="C137" s="148">
        <v>600121</v>
      </c>
      <c r="D137" s="140" t="s">
        <v>310</v>
      </c>
      <c r="E137" s="74"/>
      <c r="F137" s="74"/>
      <c r="G137" s="74">
        <v>2590</v>
      </c>
      <c r="H137" s="74">
        <v>2024</v>
      </c>
      <c r="I137" s="74">
        <f t="shared" si="13"/>
        <v>2590</v>
      </c>
      <c r="J137" s="74">
        <f t="shared" si="14"/>
        <v>2024</v>
      </c>
    </row>
    <row r="138" spans="3:10">
      <c r="C138" s="142">
        <v>600122</v>
      </c>
      <c r="D138" s="138" t="s">
        <v>261</v>
      </c>
      <c r="E138" s="74">
        <v>3000</v>
      </c>
      <c r="F138" s="74">
        <v>1124</v>
      </c>
      <c r="G138" s="74">
        <v>2000</v>
      </c>
      <c r="H138" s="74">
        <v>2061</v>
      </c>
      <c r="I138" s="74">
        <f t="shared" si="13"/>
        <v>5000</v>
      </c>
      <c r="J138" s="74">
        <f t="shared" si="14"/>
        <v>3185</v>
      </c>
    </row>
    <row r="139" spans="3:10">
      <c r="C139" s="142">
        <v>600123</v>
      </c>
      <c r="D139" s="138" t="s">
        <v>311</v>
      </c>
      <c r="E139" s="74">
        <v>2581</v>
      </c>
      <c r="F139" s="74">
        <v>1107</v>
      </c>
      <c r="G139" s="74">
        <v>2142</v>
      </c>
      <c r="H139" s="74">
        <v>2024</v>
      </c>
      <c r="I139" s="74">
        <f t="shared" si="13"/>
        <v>4723</v>
      </c>
      <c r="J139" s="74">
        <f t="shared" si="14"/>
        <v>3131</v>
      </c>
    </row>
    <row r="140" spans="3:10">
      <c r="C140" s="142">
        <v>600124</v>
      </c>
      <c r="D140" s="138" t="s">
        <v>262</v>
      </c>
      <c r="E140" s="74">
        <v>2000</v>
      </c>
      <c r="F140" s="74">
        <v>848</v>
      </c>
      <c r="G140" s="74">
        <v>2000</v>
      </c>
      <c r="H140" s="74">
        <v>1995</v>
      </c>
      <c r="I140" s="74">
        <f t="shared" si="13"/>
        <v>4000</v>
      </c>
      <c r="J140" s="74">
        <f t="shared" si="14"/>
        <v>2843</v>
      </c>
    </row>
    <row r="141" spans="3:10">
      <c r="C141" s="148">
        <v>600173</v>
      </c>
      <c r="D141" s="140" t="s">
        <v>263</v>
      </c>
      <c r="E141" s="74">
        <v>111</v>
      </c>
      <c r="F141" s="74"/>
      <c r="G141" s="74">
        <v>100</v>
      </c>
      <c r="H141" s="74"/>
      <c r="I141" s="74">
        <f t="shared" si="13"/>
        <v>211</v>
      </c>
      <c r="J141" s="74">
        <f t="shared" si="14"/>
        <v>0</v>
      </c>
    </row>
    <row r="142" spans="3:10">
      <c r="C142" s="142">
        <v>600307</v>
      </c>
      <c r="D142" s="138" t="s">
        <v>264</v>
      </c>
      <c r="E142" s="74">
        <v>2000</v>
      </c>
      <c r="F142" s="74">
        <v>1124</v>
      </c>
      <c r="G142" s="74">
        <v>2000</v>
      </c>
      <c r="H142" s="74">
        <v>2075</v>
      </c>
      <c r="I142" s="74">
        <f t="shared" si="13"/>
        <v>4000</v>
      </c>
      <c r="J142" s="74">
        <f t="shared" si="14"/>
        <v>3199</v>
      </c>
    </row>
    <row r="143" spans="3:10">
      <c r="C143" s="142">
        <v>600312</v>
      </c>
      <c r="D143" s="138" t="s">
        <v>265</v>
      </c>
      <c r="E143" s="74">
        <v>800</v>
      </c>
      <c r="F143" s="74">
        <v>313</v>
      </c>
      <c r="G143" s="74">
        <v>2000</v>
      </c>
      <c r="H143" s="74">
        <v>1733</v>
      </c>
      <c r="I143" s="74">
        <f t="shared" si="13"/>
        <v>2800</v>
      </c>
      <c r="J143" s="74">
        <f t="shared" si="14"/>
        <v>2046</v>
      </c>
    </row>
    <row r="144" spans="3:10">
      <c r="C144" s="142">
        <v>600313</v>
      </c>
      <c r="D144" s="138" t="s">
        <v>266</v>
      </c>
      <c r="E144" s="74">
        <v>400</v>
      </c>
      <c r="F144" s="74">
        <v>303</v>
      </c>
      <c r="G144" s="74">
        <v>2000</v>
      </c>
      <c r="H144" s="74">
        <v>1650</v>
      </c>
      <c r="I144" s="74">
        <f t="shared" si="13"/>
        <v>2400</v>
      </c>
      <c r="J144" s="74">
        <f t="shared" si="14"/>
        <v>1953</v>
      </c>
    </row>
    <row r="145" spans="3:10">
      <c r="C145" s="142">
        <v>600331</v>
      </c>
      <c r="D145" s="138" t="s">
        <v>268</v>
      </c>
      <c r="E145" s="74">
        <v>200</v>
      </c>
      <c r="F145" s="74">
        <v>89</v>
      </c>
      <c r="G145" s="74">
        <v>100</v>
      </c>
      <c r="H145" s="74">
        <v>112</v>
      </c>
      <c r="I145" s="74">
        <f t="shared" si="13"/>
        <v>300</v>
      </c>
      <c r="J145" s="74">
        <f t="shared" si="14"/>
        <v>201</v>
      </c>
    </row>
    <row r="146" spans="3:10">
      <c r="C146" s="142">
        <v>600348</v>
      </c>
      <c r="D146" s="138" t="s">
        <v>269</v>
      </c>
      <c r="E146" s="74">
        <v>200</v>
      </c>
      <c r="F146" s="74">
        <v>43</v>
      </c>
      <c r="G146" s="74">
        <v>50</v>
      </c>
      <c r="H146" s="74">
        <v>12</v>
      </c>
      <c r="I146" s="74">
        <f t="shared" si="13"/>
        <v>250</v>
      </c>
      <c r="J146" s="74">
        <f t="shared" si="14"/>
        <v>55</v>
      </c>
    </row>
    <row r="147" spans="3:10">
      <c r="C147" s="148" t="s">
        <v>274</v>
      </c>
      <c r="D147" s="140" t="s">
        <v>275</v>
      </c>
      <c r="E147" s="74">
        <v>200</v>
      </c>
      <c r="F147" s="74">
        <v>29</v>
      </c>
      <c r="G147" s="74">
        <v>30</v>
      </c>
      <c r="H147" s="74"/>
      <c r="I147" s="74">
        <f t="shared" si="13"/>
        <v>230</v>
      </c>
      <c r="J147" s="74">
        <f t="shared" si="14"/>
        <v>29</v>
      </c>
    </row>
    <row r="148" spans="3:10">
      <c r="C148" s="150" t="s">
        <v>276</v>
      </c>
      <c r="D148" s="151" t="s">
        <v>277</v>
      </c>
      <c r="E148" s="74">
        <v>1000</v>
      </c>
      <c r="F148" s="74">
        <v>166</v>
      </c>
      <c r="G148" s="74">
        <v>2000</v>
      </c>
      <c r="H148" s="74">
        <v>1793</v>
      </c>
      <c r="I148" s="74">
        <f t="shared" si="13"/>
        <v>3000</v>
      </c>
      <c r="J148" s="74">
        <f t="shared" si="14"/>
        <v>1959</v>
      </c>
    </row>
    <row r="149" spans="3:10">
      <c r="C149" s="142" t="s">
        <v>278</v>
      </c>
      <c r="D149" s="138" t="s">
        <v>279</v>
      </c>
      <c r="E149" s="74">
        <v>1400</v>
      </c>
      <c r="F149" s="74">
        <v>780</v>
      </c>
      <c r="G149" s="74">
        <v>750</v>
      </c>
      <c r="H149" s="74">
        <v>848</v>
      </c>
      <c r="I149" s="74">
        <f t="shared" si="13"/>
        <v>2150</v>
      </c>
      <c r="J149" s="74">
        <f t="shared" si="14"/>
        <v>1628</v>
      </c>
    </row>
    <row r="150" spans="3:10">
      <c r="C150" s="148" t="s">
        <v>280</v>
      </c>
      <c r="D150" s="140" t="s">
        <v>281</v>
      </c>
      <c r="E150" s="74">
        <v>1000</v>
      </c>
      <c r="F150" s="74">
        <v>797</v>
      </c>
      <c r="G150" s="74">
        <v>600</v>
      </c>
      <c r="H150" s="74">
        <v>848</v>
      </c>
      <c r="I150" s="74">
        <f t="shared" si="13"/>
        <v>1600</v>
      </c>
      <c r="J150" s="74">
        <f t="shared" si="14"/>
        <v>1645</v>
      </c>
    </row>
    <row r="151" spans="3:10">
      <c r="C151" s="148" t="s">
        <v>282</v>
      </c>
      <c r="D151" s="140" t="s">
        <v>283</v>
      </c>
      <c r="E151" s="74">
        <v>500</v>
      </c>
      <c r="F151" s="74">
        <v>212</v>
      </c>
      <c r="G151" s="74">
        <v>500</v>
      </c>
      <c r="H151" s="74">
        <v>160</v>
      </c>
      <c r="I151" s="74">
        <f t="shared" si="13"/>
        <v>1000</v>
      </c>
      <c r="J151" s="74">
        <f t="shared" si="14"/>
        <v>372</v>
      </c>
    </row>
    <row r="152" spans="3:10">
      <c r="C152" s="148" t="s">
        <v>284</v>
      </c>
      <c r="D152" s="140" t="s">
        <v>285</v>
      </c>
      <c r="E152" s="74">
        <v>2000</v>
      </c>
      <c r="F152" s="74">
        <v>1081</v>
      </c>
      <c r="G152" s="74">
        <v>2000</v>
      </c>
      <c r="H152" s="74">
        <v>2107</v>
      </c>
      <c r="I152" s="74">
        <f t="shared" si="13"/>
        <v>4000</v>
      </c>
      <c r="J152" s="74">
        <f t="shared" si="14"/>
        <v>3188</v>
      </c>
    </row>
    <row r="153" spans="3:10" ht="25.5">
      <c r="C153" s="148" t="s">
        <v>286</v>
      </c>
      <c r="D153" s="140" t="s">
        <v>287</v>
      </c>
      <c r="E153" s="74">
        <v>1600</v>
      </c>
      <c r="F153" s="74">
        <v>749</v>
      </c>
      <c r="G153" s="74">
        <v>850</v>
      </c>
      <c r="H153" s="74">
        <v>927</v>
      </c>
      <c r="I153" s="74">
        <f t="shared" si="13"/>
        <v>2450</v>
      </c>
      <c r="J153" s="74">
        <f t="shared" si="14"/>
        <v>1676</v>
      </c>
    </row>
    <row r="154" spans="3:10">
      <c r="C154" s="148" t="s">
        <v>288</v>
      </c>
      <c r="D154" s="140" t="s">
        <v>289</v>
      </c>
      <c r="E154" s="74">
        <v>1000</v>
      </c>
      <c r="F154" s="74">
        <v>899</v>
      </c>
      <c r="G154" s="74">
        <v>2100</v>
      </c>
      <c r="H154" s="74">
        <v>1981</v>
      </c>
      <c r="I154" s="74">
        <f t="shared" si="13"/>
        <v>3100</v>
      </c>
      <c r="J154" s="74">
        <f t="shared" si="14"/>
        <v>2880</v>
      </c>
    </row>
    <row r="155" spans="3:10">
      <c r="C155" s="142" t="s">
        <v>292</v>
      </c>
      <c r="D155" s="138" t="s">
        <v>293</v>
      </c>
      <c r="E155" s="74">
        <v>20</v>
      </c>
      <c r="F155" s="74">
        <v>8</v>
      </c>
      <c r="G155" s="74"/>
      <c r="H155" s="74"/>
      <c r="I155" s="74">
        <f t="shared" si="13"/>
        <v>20</v>
      </c>
      <c r="J155" s="74">
        <f t="shared" si="14"/>
        <v>8</v>
      </c>
    </row>
    <row r="156" spans="3:10">
      <c r="C156" s="153" t="s">
        <v>294</v>
      </c>
      <c r="D156" s="138" t="s">
        <v>295</v>
      </c>
      <c r="E156" s="74">
        <v>20</v>
      </c>
      <c r="F156" s="74"/>
      <c r="G156" s="74">
        <v>100</v>
      </c>
      <c r="H156" s="74">
        <v>2</v>
      </c>
      <c r="I156" s="74">
        <f t="shared" si="13"/>
        <v>120</v>
      </c>
      <c r="J156" s="74">
        <f t="shared" si="14"/>
        <v>2</v>
      </c>
    </row>
    <row r="157" spans="3:10" ht="25.5">
      <c r="C157" s="153" t="s">
        <v>296</v>
      </c>
      <c r="D157" s="138" t="s">
        <v>297</v>
      </c>
      <c r="E157" s="74">
        <v>2500</v>
      </c>
      <c r="F157" s="74">
        <v>1107</v>
      </c>
      <c r="G157" s="74">
        <v>2000</v>
      </c>
      <c r="H157" s="74">
        <v>2024</v>
      </c>
      <c r="I157" s="74">
        <f t="shared" si="13"/>
        <v>4500</v>
      </c>
      <c r="J157" s="74">
        <f t="shared" si="14"/>
        <v>3131</v>
      </c>
    </row>
    <row r="158" spans="3:10">
      <c r="C158" s="153" t="s">
        <v>298</v>
      </c>
      <c r="D158" s="154" t="s">
        <v>299</v>
      </c>
      <c r="E158" s="74">
        <v>200</v>
      </c>
      <c r="F158" s="74">
        <v>45</v>
      </c>
      <c r="G158" s="74">
        <v>300</v>
      </c>
      <c r="H158" s="74">
        <v>149</v>
      </c>
      <c r="I158" s="74">
        <f t="shared" si="13"/>
        <v>500</v>
      </c>
      <c r="J158" s="74">
        <f t="shared" si="14"/>
        <v>194</v>
      </c>
    </row>
    <row r="159" spans="3:10">
      <c r="C159" s="142"/>
      <c r="D159" s="144"/>
      <c r="E159" s="74"/>
      <c r="F159" s="74"/>
      <c r="G159" s="74"/>
      <c r="H159" s="74"/>
      <c r="I159" s="28"/>
      <c r="J159" s="28"/>
    </row>
    <row r="161" spans="2:10" s="111" customFormat="1" ht="14.25">
      <c r="B161" s="126" t="s">
        <v>312</v>
      </c>
      <c r="C161" s="127"/>
      <c r="D161" s="126"/>
      <c r="E161" s="126"/>
      <c r="F161" s="126"/>
      <c r="G161" s="126"/>
      <c r="H161" s="126"/>
      <c r="I161" s="126"/>
      <c r="J161" s="126"/>
    </row>
    <row r="162" spans="2:10" s="111" customFormat="1">
      <c r="B162" s="155" t="s">
        <v>313</v>
      </c>
      <c r="C162" s="134"/>
      <c r="D162" s="156"/>
      <c r="E162" s="74"/>
      <c r="F162" s="74"/>
      <c r="G162" s="74">
        <f>SUM(G166,G190,G206)</f>
        <v>407</v>
      </c>
      <c r="H162" s="74">
        <f>SUM(H166,H190,H206)</f>
        <v>11</v>
      </c>
      <c r="I162" s="74">
        <f>SUM(I166,I190,I206)</f>
        <v>407</v>
      </c>
      <c r="J162" s="74">
        <f>SUM(H162,F162)</f>
        <v>11</v>
      </c>
    </row>
    <row r="163" spans="2:10" s="111" customFormat="1">
      <c r="B163" s="155" t="s">
        <v>314</v>
      </c>
      <c r="C163" s="128"/>
      <c r="D163" s="155"/>
      <c r="E163" s="28"/>
      <c r="F163" s="28"/>
      <c r="G163" s="157">
        <f>SUM(G189,G165,G205)</f>
        <v>1275</v>
      </c>
      <c r="H163" s="157">
        <f>SUM(H189,H165,H205)</f>
        <v>11</v>
      </c>
      <c r="I163" s="157">
        <f>SUM(I189,I165,I205)</f>
        <v>1275</v>
      </c>
      <c r="J163" s="157">
        <f>SUM(J189,J165,J205)</f>
        <v>11</v>
      </c>
    </row>
    <row r="164" spans="2:10" s="112" customFormat="1">
      <c r="B164" s="155" t="s">
        <v>315</v>
      </c>
      <c r="C164" s="128"/>
      <c r="D164" s="155"/>
      <c r="E164" s="158"/>
      <c r="F164" s="158"/>
      <c r="G164" s="158"/>
      <c r="H164" s="158"/>
      <c r="I164" s="158"/>
      <c r="J164" s="158"/>
    </row>
    <row r="165" spans="2:10" s="112" customFormat="1">
      <c r="B165" s="155" t="s">
        <v>316</v>
      </c>
      <c r="C165" s="128"/>
      <c r="D165" s="155"/>
      <c r="E165" s="74"/>
      <c r="F165" s="74"/>
      <c r="G165" s="74">
        <v>137</v>
      </c>
      <c r="H165" s="74">
        <v>7</v>
      </c>
      <c r="I165" s="74">
        <f>SUM(E165,G165)</f>
        <v>137</v>
      </c>
      <c r="J165" s="74">
        <f>SUM(F165,H165)</f>
        <v>7</v>
      </c>
    </row>
    <row r="166" spans="2:10" s="112" customFormat="1">
      <c r="B166" s="159" t="s">
        <v>317</v>
      </c>
      <c r="C166" s="128"/>
      <c r="D166" s="159"/>
      <c r="E166" s="74"/>
      <c r="F166" s="74"/>
      <c r="G166" s="160">
        <f>SUM(G167:G185)</f>
        <v>239</v>
      </c>
      <c r="H166" s="160">
        <f>SUM(H167:H185)</f>
        <v>7</v>
      </c>
      <c r="I166" s="160">
        <f>SUM(G166)</f>
        <v>239</v>
      </c>
      <c r="J166" s="160">
        <f>SUM(H166)</f>
        <v>7</v>
      </c>
    </row>
    <row r="167" spans="2:10" s="112" customFormat="1">
      <c r="B167" s="159"/>
      <c r="C167" s="161" t="s">
        <v>318</v>
      </c>
      <c r="D167" s="162" t="s">
        <v>319</v>
      </c>
      <c r="E167" s="74"/>
      <c r="F167" s="74"/>
      <c r="G167" s="74">
        <v>2</v>
      </c>
      <c r="H167" s="74"/>
      <c r="I167" s="160">
        <f t="shared" ref="I167:I187" si="15">SUM(E167,G167)</f>
        <v>2</v>
      </c>
      <c r="J167" s="160">
        <f>SUM(F167,H167)</f>
        <v>0</v>
      </c>
    </row>
    <row r="168" spans="2:10" s="112" customFormat="1">
      <c r="B168" s="159"/>
      <c r="C168" s="161" t="s">
        <v>320</v>
      </c>
      <c r="D168" s="162" t="s">
        <v>321</v>
      </c>
      <c r="E168" s="74"/>
      <c r="F168" s="74"/>
      <c r="G168" s="74">
        <v>2</v>
      </c>
      <c r="H168" s="74"/>
      <c r="I168" s="160">
        <f t="shared" si="15"/>
        <v>2</v>
      </c>
      <c r="J168" s="160">
        <f t="shared" ref="J168:J187" si="16">SUM(F168,H168)</f>
        <v>0</v>
      </c>
    </row>
    <row r="169" spans="2:10" s="112" customFormat="1">
      <c r="B169" s="159"/>
      <c r="C169" s="161" t="s">
        <v>322</v>
      </c>
      <c r="D169" s="163" t="s">
        <v>323</v>
      </c>
      <c r="E169" s="74"/>
      <c r="F169" s="74"/>
      <c r="G169" s="74">
        <v>4</v>
      </c>
      <c r="H169" s="74"/>
      <c r="I169" s="160">
        <f t="shared" si="15"/>
        <v>4</v>
      </c>
      <c r="J169" s="160">
        <f t="shared" si="16"/>
        <v>0</v>
      </c>
    </row>
    <row r="170" spans="2:10" s="112" customFormat="1">
      <c r="B170" s="159"/>
      <c r="C170" s="161" t="s">
        <v>324</v>
      </c>
      <c r="D170" s="162" t="s">
        <v>325</v>
      </c>
      <c r="E170" s="74"/>
      <c r="F170" s="74"/>
      <c r="G170" s="74">
        <v>20</v>
      </c>
      <c r="H170" s="74"/>
      <c r="I170" s="160">
        <f t="shared" si="15"/>
        <v>20</v>
      </c>
      <c r="J170" s="160">
        <f t="shared" si="16"/>
        <v>0</v>
      </c>
    </row>
    <row r="171" spans="2:10" s="112" customFormat="1">
      <c r="B171" s="159"/>
      <c r="C171" s="161" t="s">
        <v>326</v>
      </c>
      <c r="D171" s="162" t="s">
        <v>327</v>
      </c>
      <c r="E171" s="74"/>
      <c r="F171" s="74"/>
      <c r="G171" s="74">
        <v>15</v>
      </c>
      <c r="H171" s="74"/>
      <c r="I171" s="160">
        <f t="shared" si="15"/>
        <v>15</v>
      </c>
      <c r="J171" s="160">
        <f t="shared" si="16"/>
        <v>0</v>
      </c>
    </row>
    <row r="172" spans="2:10" s="112" customFormat="1">
      <c r="B172" s="159"/>
      <c r="C172" s="161" t="s">
        <v>328</v>
      </c>
      <c r="D172" s="162" t="s">
        <v>329</v>
      </c>
      <c r="E172" s="74"/>
      <c r="F172" s="74"/>
      <c r="G172" s="74">
        <v>5</v>
      </c>
      <c r="H172" s="74"/>
      <c r="I172" s="160">
        <f t="shared" si="15"/>
        <v>5</v>
      </c>
      <c r="J172" s="160">
        <f t="shared" si="16"/>
        <v>0</v>
      </c>
    </row>
    <row r="173" spans="2:10" s="112" customFormat="1">
      <c r="B173" s="159"/>
      <c r="C173" s="161" t="s">
        <v>330</v>
      </c>
      <c r="D173" s="162" t="s">
        <v>331</v>
      </c>
      <c r="E173" s="74"/>
      <c r="F173" s="74"/>
      <c r="G173" s="74">
        <v>1</v>
      </c>
      <c r="H173" s="74"/>
      <c r="I173" s="160">
        <f t="shared" si="15"/>
        <v>1</v>
      </c>
      <c r="J173" s="160">
        <f t="shared" si="16"/>
        <v>0</v>
      </c>
    </row>
    <row r="174" spans="2:10" s="112" customFormat="1">
      <c r="B174" s="159"/>
      <c r="C174" s="161" t="s">
        <v>332</v>
      </c>
      <c r="D174" s="163" t="s">
        <v>333</v>
      </c>
      <c r="E174" s="74"/>
      <c r="F174" s="74"/>
      <c r="G174" s="74">
        <v>2</v>
      </c>
      <c r="H174" s="74"/>
      <c r="I174" s="160">
        <f t="shared" si="15"/>
        <v>2</v>
      </c>
      <c r="J174" s="160">
        <f t="shared" si="16"/>
        <v>0</v>
      </c>
    </row>
    <row r="175" spans="2:10" s="112" customFormat="1">
      <c r="B175" s="159"/>
      <c r="C175" s="161" t="s">
        <v>334</v>
      </c>
      <c r="D175" s="162" t="s">
        <v>335</v>
      </c>
      <c r="E175" s="74"/>
      <c r="F175" s="74"/>
      <c r="G175" s="74">
        <v>20</v>
      </c>
      <c r="H175" s="74"/>
      <c r="I175" s="160">
        <f t="shared" si="15"/>
        <v>20</v>
      </c>
      <c r="J175" s="160">
        <f t="shared" si="16"/>
        <v>0</v>
      </c>
    </row>
    <row r="176" spans="2:10" s="112" customFormat="1">
      <c r="B176" s="159"/>
      <c r="C176" s="161" t="s">
        <v>336</v>
      </c>
      <c r="D176" s="162" t="s">
        <v>337</v>
      </c>
      <c r="E176" s="74"/>
      <c r="F176" s="74"/>
      <c r="G176" s="74">
        <v>2</v>
      </c>
      <c r="H176" s="74"/>
      <c r="I176" s="160">
        <f t="shared" si="15"/>
        <v>2</v>
      </c>
      <c r="J176" s="160">
        <f t="shared" si="16"/>
        <v>0</v>
      </c>
    </row>
    <row r="177" spans="2:10" s="112" customFormat="1">
      <c r="B177" s="159"/>
      <c r="C177" s="161" t="s">
        <v>338</v>
      </c>
      <c r="D177" s="162" t="s">
        <v>339</v>
      </c>
      <c r="E177" s="74"/>
      <c r="F177" s="74"/>
      <c r="G177" s="74">
        <v>2</v>
      </c>
      <c r="H177" s="74"/>
      <c r="I177" s="160">
        <f t="shared" si="15"/>
        <v>2</v>
      </c>
      <c r="J177" s="160">
        <f t="shared" si="16"/>
        <v>0</v>
      </c>
    </row>
    <row r="178" spans="2:10" s="112" customFormat="1">
      <c r="B178" s="159"/>
      <c r="C178" s="161" t="s">
        <v>340</v>
      </c>
      <c r="D178" s="163" t="s">
        <v>341</v>
      </c>
      <c r="E178" s="74"/>
      <c r="F178" s="74"/>
      <c r="G178" s="74">
        <v>2</v>
      </c>
      <c r="H178" s="74"/>
      <c r="I178" s="160">
        <f t="shared" si="15"/>
        <v>2</v>
      </c>
      <c r="J178" s="160">
        <f t="shared" si="16"/>
        <v>0</v>
      </c>
    </row>
    <row r="179" spans="2:10" s="112" customFormat="1">
      <c r="B179" s="159"/>
      <c r="C179" s="161" t="s">
        <v>342</v>
      </c>
      <c r="D179" s="163" t="s">
        <v>343</v>
      </c>
      <c r="E179" s="74"/>
      <c r="F179" s="74"/>
      <c r="G179" s="74">
        <v>2</v>
      </c>
      <c r="H179" s="74"/>
      <c r="I179" s="160">
        <f t="shared" si="15"/>
        <v>2</v>
      </c>
      <c r="J179" s="160">
        <f t="shared" si="16"/>
        <v>0</v>
      </c>
    </row>
    <row r="180" spans="2:10" s="112" customFormat="1">
      <c r="B180" s="159"/>
      <c r="C180" s="161" t="s">
        <v>344</v>
      </c>
      <c r="D180" s="163" t="s">
        <v>345</v>
      </c>
      <c r="E180" s="74"/>
      <c r="F180" s="74"/>
      <c r="G180" s="74">
        <v>2</v>
      </c>
      <c r="H180" s="74"/>
      <c r="I180" s="160">
        <f t="shared" si="15"/>
        <v>2</v>
      </c>
      <c r="J180" s="160">
        <f t="shared" si="16"/>
        <v>0</v>
      </c>
    </row>
    <row r="181" spans="2:10" s="112" customFormat="1">
      <c r="B181" s="159"/>
      <c r="C181" s="161" t="s">
        <v>346</v>
      </c>
      <c r="D181" s="163" t="s">
        <v>347</v>
      </c>
      <c r="E181" s="74"/>
      <c r="F181" s="74"/>
      <c r="G181" s="74">
        <v>2</v>
      </c>
      <c r="H181" s="74"/>
      <c r="I181" s="160">
        <f t="shared" si="15"/>
        <v>2</v>
      </c>
      <c r="J181" s="160">
        <f t="shared" si="16"/>
        <v>0</v>
      </c>
    </row>
    <row r="182" spans="2:10" s="112" customFormat="1">
      <c r="B182" s="159"/>
      <c r="C182" s="161" t="s">
        <v>348</v>
      </c>
      <c r="D182" s="163" t="s">
        <v>349</v>
      </c>
      <c r="E182" s="74"/>
      <c r="F182" s="74"/>
      <c r="G182" s="74">
        <v>150</v>
      </c>
      <c r="H182" s="74">
        <v>7</v>
      </c>
      <c r="I182" s="160">
        <f t="shared" si="15"/>
        <v>150</v>
      </c>
      <c r="J182" s="160">
        <f t="shared" si="16"/>
        <v>7</v>
      </c>
    </row>
    <row r="183" spans="2:10" s="112" customFormat="1">
      <c r="B183" s="159"/>
      <c r="C183" s="161" t="s">
        <v>350</v>
      </c>
      <c r="D183" s="163" t="s">
        <v>351</v>
      </c>
      <c r="E183" s="74"/>
      <c r="F183" s="74"/>
      <c r="G183" s="74">
        <v>2</v>
      </c>
      <c r="H183" s="74"/>
      <c r="I183" s="160">
        <f t="shared" si="15"/>
        <v>2</v>
      </c>
      <c r="J183" s="160">
        <f t="shared" si="16"/>
        <v>0</v>
      </c>
    </row>
    <row r="184" spans="2:10" s="112" customFormat="1">
      <c r="B184" s="159"/>
      <c r="C184" s="161" t="s">
        <v>352</v>
      </c>
      <c r="D184" s="163" t="s">
        <v>353</v>
      </c>
      <c r="E184" s="74"/>
      <c r="F184" s="74"/>
      <c r="G184" s="74">
        <v>2</v>
      </c>
      <c r="H184" s="74"/>
      <c r="I184" s="160">
        <f t="shared" si="15"/>
        <v>2</v>
      </c>
      <c r="J184" s="160">
        <f t="shared" si="16"/>
        <v>0</v>
      </c>
    </row>
    <row r="185" spans="2:10" s="112" customFormat="1">
      <c r="B185" s="159"/>
      <c r="C185" s="161" t="s">
        <v>354</v>
      </c>
      <c r="D185" s="163" t="s">
        <v>355</v>
      </c>
      <c r="E185" s="74"/>
      <c r="F185" s="74"/>
      <c r="G185" s="74">
        <v>2</v>
      </c>
      <c r="H185" s="74"/>
      <c r="I185" s="160">
        <f t="shared" si="15"/>
        <v>2</v>
      </c>
      <c r="J185" s="160">
        <f t="shared" si="16"/>
        <v>0</v>
      </c>
    </row>
    <row r="186" spans="2:10" s="112" customFormat="1">
      <c r="B186" s="159"/>
      <c r="C186" s="164"/>
      <c r="D186" s="165"/>
      <c r="E186" s="166"/>
      <c r="F186" s="166"/>
      <c r="G186" s="166"/>
      <c r="H186" s="166"/>
      <c r="I186" s="160">
        <f t="shared" si="15"/>
        <v>0</v>
      </c>
      <c r="J186" s="160">
        <f t="shared" si="16"/>
        <v>0</v>
      </c>
    </row>
    <row r="187" spans="2:10" ht="11.25" customHeight="1">
      <c r="C187" s="167"/>
      <c r="D187" s="168"/>
      <c r="E187" s="168"/>
      <c r="F187" s="168"/>
      <c r="G187" s="168"/>
      <c r="H187" s="168"/>
      <c r="I187" s="160">
        <f t="shared" si="15"/>
        <v>0</v>
      </c>
      <c r="J187" s="160">
        <f t="shared" si="16"/>
        <v>0</v>
      </c>
    </row>
    <row r="188" spans="2:10" s="112" customFormat="1">
      <c r="B188" s="155" t="s">
        <v>356</v>
      </c>
      <c r="C188" s="128"/>
      <c r="D188" s="155"/>
      <c r="E188" s="169"/>
      <c r="F188" s="169"/>
      <c r="G188" s="169"/>
      <c r="H188" s="169"/>
      <c r="I188" s="169"/>
      <c r="J188" s="169"/>
    </row>
    <row r="189" spans="2:10" customFormat="1">
      <c r="B189" s="170" t="s">
        <v>316</v>
      </c>
      <c r="C189" s="170"/>
      <c r="D189" s="170"/>
      <c r="E189" s="74"/>
      <c r="F189" s="74"/>
      <c r="G189" s="74">
        <v>1130</v>
      </c>
      <c r="H189" s="74">
        <v>4</v>
      </c>
      <c r="I189" s="74">
        <f>SUM(E189,G189)</f>
        <v>1130</v>
      </c>
      <c r="J189" s="74">
        <f>SUM(F189,H189)</f>
        <v>4</v>
      </c>
    </row>
    <row r="190" spans="2:10" customFormat="1">
      <c r="B190" s="170" t="s">
        <v>317</v>
      </c>
      <c r="C190" s="170"/>
      <c r="D190" s="170"/>
      <c r="E190" s="74">
        <f>SUM(E191:E201)</f>
        <v>0</v>
      </c>
      <c r="F190" s="74">
        <f>SUM(F191:F201)</f>
        <v>0</v>
      </c>
      <c r="G190" s="160">
        <f>SUM(G191:G201)</f>
        <v>160</v>
      </c>
      <c r="H190" s="160">
        <f>SUM(H191:H201)</f>
        <v>4</v>
      </c>
      <c r="I190" s="160">
        <f>SUM(G190)</f>
        <v>160</v>
      </c>
      <c r="J190" s="160">
        <f>SUM(G190)</f>
        <v>160</v>
      </c>
    </row>
    <row r="191" spans="2:10">
      <c r="C191" s="161" t="s">
        <v>357</v>
      </c>
      <c r="D191" s="171" t="s">
        <v>358</v>
      </c>
      <c r="E191" s="74"/>
      <c r="F191" s="74"/>
      <c r="G191" s="74">
        <v>20</v>
      </c>
      <c r="H191" s="74"/>
      <c r="I191" s="160">
        <f t="shared" ref="I191:I201" si="17">SUM(E191,G191)</f>
        <v>20</v>
      </c>
      <c r="J191" s="160">
        <f t="shared" ref="J191:J201" si="18">SUM(F191,H191)</f>
        <v>0</v>
      </c>
    </row>
    <row r="192" spans="2:10">
      <c r="C192" s="161" t="s">
        <v>359</v>
      </c>
      <c r="D192" s="162" t="s">
        <v>360</v>
      </c>
      <c r="E192" s="74"/>
      <c r="F192" s="74"/>
      <c r="G192" s="74">
        <v>55</v>
      </c>
      <c r="H192" s="74">
        <v>3</v>
      </c>
      <c r="I192" s="160">
        <f t="shared" si="17"/>
        <v>55</v>
      </c>
      <c r="J192" s="160">
        <f t="shared" si="18"/>
        <v>3</v>
      </c>
    </row>
    <row r="193" spans="2:11">
      <c r="C193" s="161" t="s">
        <v>361</v>
      </c>
      <c r="D193" s="162" t="s">
        <v>362</v>
      </c>
      <c r="E193" s="74"/>
      <c r="F193" s="74"/>
      <c r="G193" s="74">
        <v>12</v>
      </c>
      <c r="H193" s="74"/>
      <c r="I193" s="160">
        <f t="shared" si="17"/>
        <v>12</v>
      </c>
      <c r="J193" s="160">
        <f t="shared" si="18"/>
        <v>0</v>
      </c>
    </row>
    <row r="194" spans="2:11">
      <c r="C194" s="161" t="s">
        <v>363</v>
      </c>
      <c r="D194" s="162" t="s">
        <v>364</v>
      </c>
      <c r="E194" s="74"/>
      <c r="F194" s="74"/>
      <c r="G194" s="74">
        <v>6</v>
      </c>
      <c r="H194" s="74"/>
      <c r="I194" s="160">
        <f t="shared" si="17"/>
        <v>6</v>
      </c>
      <c r="J194" s="160">
        <f t="shared" si="18"/>
        <v>0</v>
      </c>
    </row>
    <row r="195" spans="2:11">
      <c r="C195" s="172" t="s">
        <v>365</v>
      </c>
      <c r="D195" s="173" t="s">
        <v>366</v>
      </c>
      <c r="E195" s="74"/>
      <c r="F195" s="74"/>
      <c r="G195" s="74">
        <v>1</v>
      </c>
      <c r="H195" s="74"/>
      <c r="I195" s="160">
        <f t="shared" si="17"/>
        <v>1</v>
      </c>
      <c r="J195" s="160">
        <f t="shared" si="18"/>
        <v>0</v>
      </c>
    </row>
    <row r="196" spans="2:11">
      <c r="C196" s="172" t="s">
        <v>367</v>
      </c>
      <c r="D196" s="174" t="s">
        <v>368</v>
      </c>
      <c r="E196" s="74"/>
      <c r="F196" s="74"/>
      <c r="G196" s="74">
        <v>15</v>
      </c>
      <c r="H196" s="74"/>
      <c r="I196" s="160">
        <f t="shared" si="17"/>
        <v>15</v>
      </c>
      <c r="J196" s="160">
        <f t="shared" si="18"/>
        <v>0</v>
      </c>
    </row>
    <row r="197" spans="2:11" ht="25.5">
      <c r="C197" s="172" t="s">
        <v>369</v>
      </c>
      <c r="D197" s="175" t="s">
        <v>370</v>
      </c>
      <c r="E197" s="74"/>
      <c r="F197" s="74"/>
      <c r="G197" s="74">
        <v>6</v>
      </c>
      <c r="H197" s="74"/>
      <c r="I197" s="160">
        <f t="shared" si="17"/>
        <v>6</v>
      </c>
      <c r="J197" s="160">
        <f t="shared" si="18"/>
        <v>0</v>
      </c>
    </row>
    <row r="198" spans="2:11">
      <c r="C198" s="172" t="s">
        <v>371</v>
      </c>
      <c r="D198" s="173" t="s">
        <v>372</v>
      </c>
      <c r="E198" s="74"/>
      <c r="F198" s="74"/>
      <c r="G198" s="74">
        <v>3</v>
      </c>
      <c r="H198" s="74"/>
      <c r="I198" s="160">
        <f t="shared" si="17"/>
        <v>3</v>
      </c>
      <c r="J198" s="160">
        <f t="shared" si="18"/>
        <v>0</v>
      </c>
    </row>
    <row r="199" spans="2:11" ht="25.5">
      <c r="C199" s="172" t="s">
        <v>373</v>
      </c>
      <c r="D199" s="175" t="s">
        <v>374</v>
      </c>
      <c r="E199" s="74"/>
      <c r="F199" s="74"/>
      <c r="G199" s="74">
        <v>27</v>
      </c>
      <c r="H199" s="74">
        <v>1</v>
      </c>
      <c r="I199" s="160">
        <f t="shared" si="17"/>
        <v>27</v>
      </c>
      <c r="J199" s="160">
        <f t="shared" si="18"/>
        <v>1</v>
      </c>
    </row>
    <row r="200" spans="2:11">
      <c r="C200" s="172" t="s">
        <v>375</v>
      </c>
      <c r="D200" s="173" t="s">
        <v>376</v>
      </c>
      <c r="E200" s="74"/>
      <c r="F200" s="74"/>
      <c r="G200" s="74">
        <v>1</v>
      </c>
      <c r="H200" s="74"/>
      <c r="I200" s="160">
        <f t="shared" si="17"/>
        <v>1</v>
      </c>
      <c r="J200" s="160">
        <f t="shared" si="18"/>
        <v>0</v>
      </c>
    </row>
    <row r="201" spans="2:11">
      <c r="C201" s="172" t="s">
        <v>377</v>
      </c>
      <c r="D201" s="175" t="s">
        <v>378</v>
      </c>
      <c r="E201" s="74"/>
      <c r="F201" s="74"/>
      <c r="G201" s="74">
        <v>14</v>
      </c>
      <c r="H201" s="74"/>
      <c r="I201" s="160">
        <f t="shared" si="17"/>
        <v>14</v>
      </c>
      <c r="J201" s="160">
        <f t="shared" si="18"/>
        <v>0</v>
      </c>
    </row>
    <row r="202" spans="2:11">
      <c r="C202" s="167"/>
      <c r="D202" s="168"/>
      <c r="E202" s="168"/>
      <c r="F202" s="168"/>
      <c r="G202" s="168"/>
      <c r="H202" s="168"/>
      <c r="I202" s="28"/>
      <c r="J202" s="28"/>
    </row>
    <row r="203" spans="2:11">
      <c r="C203" s="167"/>
      <c r="D203" s="168"/>
      <c r="E203" s="168"/>
      <c r="F203" s="168"/>
      <c r="G203" s="168"/>
      <c r="H203" s="168"/>
      <c r="I203" s="28"/>
      <c r="J203" s="28"/>
    </row>
    <row r="204" spans="2:11" s="111" customFormat="1">
      <c r="B204" s="155" t="s">
        <v>379</v>
      </c>
      <c r="C204" s="128"/>
      <c r="D204" s="155"/>
      <c r="E204" s="169"/>
      <c r="F204" s="169"/>
      <c r="G204" s="169"/>
      <c r="H204" s="169"/>
      <c r="I204" s="169"/>
      <c r="J204" s="169"/>
      <c r="K204" s="187" t="s">
        <v>380</v>
      </c>
    </row>
    <row r="205" spans="2:11" s="111" customFormat="1">
      <c r="B205" s="170" t="s">
        <v>316</v>
      </c>
      <c r="C205" s="170"/>
      <c r="D205" s="170"/>
      <c r="E205" s="74"/>
      <c r="F205" s="74"/>
      <c r="G205" s="74">
        <v>8</v>
      </c>
      <c r="H205" s="74"/>
      <c r="I205" s="74">
        <f t="shared" ref="I205:J205" si="19">SUM(E205,G205)</f>
        <v>8</v>
      </c>
      <c r="J205" s="74">
        <f t="shared" si="19"/>
        <v>0</v>
      </c>
    </row>
    <row r="206" spans="2:11" s="111" customFormat="1">
      <c r="B206" s="170" t="s">
        <v>317</v>
      </c>
      <c r="C206" s="170"/>
      <c r="D206" s="170"/>
      <c r="E206" s="74"/>
      <c r="F206" s="74"/>
      <c r="G206" s="160">
        <f>SUM(G207:G208)</f>
        <v>8</v>
      </c>
      <c r="H206" s="160">
        <f>SUM(H207:H208)</f>
        <v>0</v>
      </c>
      <c r="I206" s="74">
        <f>SUM(E206,G206)</f>
        <v>8</v>
      </c>
      <c r="J206" s="74">
        <f>SUM(F206,H206)</f>
        <v>0</v>
      </c>
    </row>
    <row r="207" spans="2:11" ht="25.5">
      <c r="C207" s="172" t="s">
        <v>381</v>
      </c>
      <c r="D207" s="176" t="s">
        <v>382</v>
      </c>
      <c r="E207" s="74"/>
      <c r="F207" s="74"/>
      <c r="G207" s="74">
        <v>2</v>
      </c>
      <c r="H207" s="74"/>
      <c r="I207" s="74">
        <f>SUM(E207,G207)</f>
        <v>2</v>
      </c>
      <c r="J207" s="74">
        <f t="shared" ref="J207:J208" si="20">SUM(F207,H207)</f>
        <v>0</v>
      </c>
    </row>
    <row r="208" spans="2:11" ht="25.5">
      <c r="C208" s="172" t="s">
        <v>383</v>
      </c>
      <c r="D208" s="175" t="s">
        <v>384</v>
      </c>
      <c r="E208" s="74"/>
      <c r="F208" s="74"/>
      <c r="G208" s="74">
        <v>6</v>
      </c>
      <c r="H208" s="74"/>
      <c r="I208" s="74">
        <f>SUM(E208,G208)</f>
        <v>6</v>
      </c>
      <c r="J208" s="74">
        <f t="shared" si="20"/>
        <v>0</v>
      </c>
    </row>
    <row r="209" spans="2:10">
      <c r="C209" s="177"/>
      <c r="D209" s="31"/>
      <c r="E209" s="168"/>
      <c r="F209" s="168"/>
      <c r="G209" s="168"/>
      <c r="H209" s="168"/>
      <c r="I209" s="28"/>
      <c r="J209" s="28"/>
    </row>
    <row r="210" spans="2:10">
      <c r="D210" s="178"/>
      <c r="E210" s="178"/>
      <c r="F210" s="178"/>
      <c r="G210" s="178"/>
      <c r="H210" s="178"/>
      <c r="I210" s="178"/>
      <c r="J210" s="178"/>
    </row>
    <row r="211" spans="2:10" s="111" customFormat="1" ht="14.25">
      <c r="B211" s="126" t="s">
        <v>385</v>
      </c>
      <c r="C211" s="127"/>
      <c r="D211" s="126"/>
      <c r="E211" s="126"/>
      <c r="F211" s="126"/>
      <c r="G211" s="126"/>
      <c r="H211" s="126"/>
      <c r="I211" s="126"/>
      <c r="J211" s="126"/>
    </row>
    <row r="212" spans="2:10" s="111" customFormat="1">
      <c r="B212" s="170" t="s">
        <v>386</v>
      </c>
      <c r="C212" s="101"/>
      <c r="D212" s="101"/>
      <c r="E212" s="143">
        <f t="shared" ref="E212:J212" si="21">SUM(E215,E291)</f>
        <v>0</v>
      </c>
      <c r="F212" s="143">
        <f t="shared" si="21"/>
        <v>0</v>
      </c>
      <c r="G212" s="143">
        <f t="shared" si="21"/>
        <v>1156</v>
      </c>
      <c r="H212" s="143">
        <f t="shared" si="21"/>
        <v>1200</v>
      </c>
      <c r="I212" s="143">
        <f t="shared" si="21"/>
        <v>1156</v>
      </c>
      <c r="J212" s="143">
        <f t="shared" si="21"/>
        <v>1200</v>
      </c>
    </row>
    <row r="213" spans="2:10" s="111" customFormat="1">
      <c r="B213" s="170" t="s">
        <v>387</v>
      </c>
      <c r="C213" s="101"/>
      <c r="D213" s="101"/>
      <c r="E213" s="143">
        <f>SUM(E216,E292)</f>
        <v>0</v>
      </c>
      <c r="F213" s="143">
        <f t="shared" ref="F213:J213" si="22">SUM(F216,F292)</f>
        <v>0</v>
      </c>
      <c r="G213" s="143">
        <f t="shared" si="22"/>
        <v>1156</v>
      </c>
      <c r="H213" s="143">
        <f t="shared" si="22"/>
        <v>1200</v>
      </c>
      <c r="I213" s="143">
        <f t="shared" si="22"/>
        <v>1156</v>
      </c>
      <c r="J213" s="143">
        <f t="shared" si="22"/>
        <v>1200</v>
      </c>
    </row>
    <row r="214" spans="2:10" s="111" customFormat="1">
      <c r="B214" s="170" t="s">
        <v>388</v>
      </c>
      <c r="C214" s="101"/>
      <c r="D214" s="101"/>
      <c r="E214" s="143">
        <f>SUM(E217,E293)</f>
        <v>0</v>
      </c>
      <c r="F214" s="143">
        <f t="shared" ref="F214:J214" si="23">SUM(F217,F293)</f>
        <v>0</v>
      </c>
      <c r="G214" s="143">
        <f t="shared" si="23"/>
        <v>5283</v>
      </c>
      <c r="H214" s="143">
        <f t="shared" si="23"/>
        <v>14912</v>
      </c>
      <c r="I214" s="143">
        <f t="shared" si="23"/>
        <v>5283</v>
      </c>
      <c r="J214" s="143">
        <f t="shared" si="23"/>
        <v>14912</v>
      </c>
    </row>
    <row r="215" spans="2:10" s="111" customFormat="1">
      <c r="B215" s="155" t="s">
        <v>389</v>
      </c>
      <c r="C215" s="128"/>
      <c r="D215" s="155"/>
      <c r="E215" s="74"/>
      <c r="F215" s="74"/>
      <c r="G215" s="74">
        <v>784</v>
      </c>
      <c r="H215" s="74">
        <v>982</v>
      </c>
      <c r="I215" s="74">
        <f>SUM(E215,G215)</f>
        <v>784</v>
      </c>
      <c r="J215" s="74">
        <f>SUM(F215,H215)</f>
        <v>982</v>
      </c>
    </row>
    <row r="216" spans="2:10" s="111" customFormat="1">
      <c r="B216" s="350" t="s">
        <v>390</v>
      </c>
      <c r="C216" s="128"/>
      <c r="D216" s="155"/>
      <c r="E216" s="74"/>
      <c r="F216" s="74"/>
      <c r="G216" s="74">
        <v>784</v>
      </c>
      <c r="H216" s="74">
        <v>982</v>
      </c>
      <c r="I216" s="74">
        <f t="shared" ref="I216:J217" si="24">SUM(E216,G216)</f>
        <v>784</v>
      </c>
      <c r="J216" s="74">
        <f t="shared" si="24"/>
        <v>982</v>
      </c>
    </row>
    <row r="217" spans="2:10" s="111" customFormat="1">
      <c r="B217" s="155" t="s">
        <v>391</v>
      </c>
      <c r="C217" s="128"/>
      <c r="D217" s="155"/>
      <c r="E217" s="74"/>
      <c r="F217" s="74"/>
      <c r="G217" s="74">
        <f>SUM(G218:G287)</f>
        <v>4623</v>
      </c>
      <c r="H217" s="74">
        <f>SUM(H218:H287)</f>
        <v>13059</v>
      </c>
      <c r="I217" s="74">
        <f t="shared" si="24"/>
        <v>4623</v>
      </c>
      <c r="J217" s="160">
        <f>SUM(H217)</f>
        <v>13059</v>
      </c>
    </row>
    <row r="218" spans="2:10">
      <c r="C218" s="139" t="s">
        <v>392</v>
      </c>
      <c r="D218" s="179" t="s">
        <v>393</v>
      </c>
      <c r="E218" s="74"/>
      <c r="F218" s="74"/>
      <c r="G218" s="74">
        <v>250</v>
      </c>
      <c r="H218" s="74">
        <v>121</v>
      </c>
      <c r="I218" s="74">
        <f t="shared" ref="I218:I252" si="25">SUM(E218,G218)</f>
        <v>250</v>
      </c>
      <c r="J218" s="74">
        <f t="shared" ref="J218:J252" si="26">SUM(F218,H218)</f>
        <v>121</v>
      </c>
    </row>
    <row r="219" spans="2:10">
      <c r="C219" s="139" t="s">
        <v>394</v>
      </c>
      <c r="D219" s="179" t="s">
        <v>395</v>
      </c>
      <c r="E219" s="74"/>
      <c r="F219" s="74"/>
      <c r="G219" s="74">
        <v>360</v>
      </c>
      <c r="H219" s="74">
        <v>829</v>
      </c>
      <c r="I219" s="74">
        <f t="shared" si="25"/>
        <v>360</v>
      </c>
      <c r="J219" s="74">
        <f t="shared" si="26"/>
        <v>829</v>
      </c>
    </row>
    <row r="220" spans="2:10">
      <c r="C220" s="139" t="s">
        <v>396</v>
      </c>
      <c r="D220" s="180" t="s">
        <v>397</v>
      </c>
      <c r="E220" s="74"/>
      <c r="F220" s="74"/>
      <c r="G220" s="74">
        <v>550</v>
      </c>
      <c r="H220" s="74">
        <v>1033</v>
      </c>
      <c r="I220" s="74">
        <f t="shared" si="25"/>
        <v>550</v>
      </c>
      <c r="J220" s="74">
        <f t="shared" si="26"/>
        <v>1033</v>
      </c>
    </row>
    <row r="221" spans="2:10" ht="25.5">
      <c r="C221" s="139" t="s">
        <v>398</v>
      </c>
      <c r="D221" s="180" t="s">
        <v>399</v>
      </c>
      <c r="E221" s="74"/>
      <c r="F221" s="74"/>
      <c r="G221" s="74">
        <v>800</v>
      </c>
      <c r="H221" s="74">
        <v>1218</v>
      </c>
      <c r="I221" s="74">
        <f t="shared" si="25"/>
        <v>800</v>
      </c>
      <c r="J221" s="74">
        <f t="shared" si="26"/>
        <v>1218</v>
      </c>
    </row>
    <row r="222" spans="2:10">
      <c r="C222" s="139" t="s">
        <v>400</v>
      </c>
      <c r="D222" s="140" t="s">
        <v>401</v>
      </c>
      <c r="E222" s="74"/>
      <c r="F222" s="74"/>
      <c r="G222" s="74">
        <v>500</v>
      </c>
      <c r="H222" s="74">
        <v>524</v>
      </c>
      <c r="I222" s="74">
        <f t="shared" si="25"/>
        <v>500</v>
      </c>
      <c r="J222" s="74">
        <f t="shared" si="26"/>
        <v>524</v>
      </c>
    </row>
    <row r="223" spans="2:10">
      <c r="C223" s="139" t="s">
        <v>402</v>
      </c>
      <c r="D223" s="140" t="s">
        <v>403</v>
      </c>
      <c r="E223" s="74"/>
      <c r="F223" s="74"/>
      <c r="G223" s="74">
        <v>4</v>
      </c>
      <c r="H223" s="74"/>
      <c r="I223" s="74">
        <f t="shared" si="25"/>
        <v>4</v>
      </c>
      <c r="J223" s="74">
        <f t="shared" si="26"/>
        <v>0</v>
      </c>
    </row>
    <row r="224" spans="2:10">
      <c r="C224" s="181" t="s">
        <v>404</v>
      </c>
      <c r="D224" s="182" t="s">
        <v>405</v>
      </c>
      <c r="E224" s="149"/>
      <c r="F224" s="149"/>
      <c r="G224" s="149">
        <v>50</v>
      </c>
      <c r="H224" s="149">
        <v>544</v>
      </c>
      <c r="I224" s="74">
        <f t="shared" si="25"/>
        <v>50</v>
      </c>
      <c r="J224" s="74">
        <f t="shared" si="26"/>
        <v>544</v>
      </c>
    </row>
    <row r="225" spans="3:10">
      <c r="C225" s="139" t="s">
        <v>406</v>
      </c>
      <c r="D225" s="183" t="s">
        <v>407</v>
      </c>
      <c r="E225" s="74"/>
      <c r="F225" s="74"/>
      <c r="G225" s="74">
        <v>10</v>
      </c>
      <c r="H225" s="74">
        <v>678</v>
      </c>
      <c r="I225" s="74">
        <f t="shared" si="25"/>
        <v>10</v>
      </c>
      <c r="J225" s="74">
        <f t="shared" si="26"/>
        <v>678</v>
      </c>
    </row>
    <row r="226" spans="3:10">
      <c r="C226" s="181" t="s">
        <v>408</v>
      </c>
      <c r="D226" s="184" t="s">
        <v>409</v>
      </c>
      <c r="E226" s="149"/>
      <c r="F226" s="149"/>
      <c r="G226" s="149">
        <v>100</v>
      </c>
      <c r="H226" s="149"/>
      <c r="I226" s="74">
        <f t="shared" si="25"/>
        <v>100</v>
      </c>
      <c r="J226" s="74">
        <f t="shared" si="26"/>
        <v>0</v>
      </c>
    </row>
    <row r="227" spans="3:10">
      <c r="C227" s="139" t="s">
        <v>410</v>
      </c>
      <c r="D227" s="185" t="s">
        <v>411</v>
      </c>
      <c r="E227" s="74"/>
      <c r="F227" s="74"/>
      <c r="G227" s="74">
        <v>30</v>
      </c>
      <c r="H227" s="74">
        <v>3</v>
      </c>
      <c r="I227" s="74">
        <f t="shared" si="25"/>
        <v>30</v>
      </c>
      <c r="J227" s="74">
        <f t="shared" si="26"/>
        <v>3</v>
      </c>
    </row>
    <row r="228" spans="3:10">
      <c r="C228" s="181" t="s">
        <v>412</v>
      </c>
      <c r="D228" s="184" t="s">
        <v>413</v>
      </c>
      <c r="E228" s="149"/>
      <c r="F228" s="149"/>
      <c r="G228" s="149">
        <v>50</v>
      </c>
      <c r="H228" s="149">
        <v>36</v>
      </c>
      <c r="I228" s="74">
        <f t="shared" si="25"/>
        <v>50</v>
      </c>
      <c r="J228" s="74">
        <f t="shared" si="26"/>
        <v>36</v>
      </c>
    </row>
    <row r="229" spans="3:10">
      <c r="C229" s="181" t="s">
        <v>414</v>
      </c>
      <c r="D229" s="184" t="s">
        <v>415</v>
      </c>
      <c r="E229" s="149"/>
      <c r="F229" s="149"/>
      <c r="G229" s="149">
        <v>50</v>
      </c>
      <c r="H229" s="149">
        <v>36</v>
      </c>
      <c r="I229" s="74">
        <f t="shared" si="25"/>
        <v>50</v>
      </c>
      <c r="J229" s="74">
        <f t="shared" si="26"/>
        <v>36</v>
      </c>
    </row>
    <row r="230" spans="3:10">
      <c r="C230" s="139" t="s">
        <v>416</v>
      </c>
      <c r="D230" s="185" t="s">
        <v>417</v>
      </c>
      <c r="E230" s="74"/>
      <c r="F230" s="74"/>
      <c r="G230" s="74">
        <v>3</v>
      </c>
      <c r="H230" s="74"/>
      <c r="I230" s="74">
        <f t="shared" si="25"/>
        <v>3</v>
      </c>
      <c r="J230" s="74">
        <f t="shared" si="26"/>
        <v>0</v>
      </c>
    </row>
    <row r="231" spans="3:10">
      <c r="C231" s="139" t="s">
        <v>418</v>
      </c>
      <c r="D231" s="185" t="s">
        <v>419</v>
      </c>
      <c r="E231" s="74"/>
      <c r="F231" s="74"/>
      <c r="G231" s="74">
        <v>50</v>
      </c>
      <c r="H231" s="74">
        <v>505</v>
      </c>
      <c r="I231" s="74">
        <f t="shared" si="25"/>
        <v>50</v>
      </c>
      <c r="J231" s="74">
        <f t="shared" si="26"/>
        <v>505</v>
      </c>
    </row>
    <row r="232" spans="3:10">
      <c r="C232" s="139" t="s">
        <v>420</v>
      </c>
      <c r="D232" s="186" t="s">
        <v>421</v>
      </c>
      <c r="E232" s="74"/>
      <c r="F232" s="74"/>
      <c r="G232" s="74">
        <v>50</v>
      </c>
      <c r="H232" s="74">
        <v>543</v>
      </c>
      <c r="I232" s="74">
        <f t="shared" si="25"/>
        <v>50</v>
      </c>
      <c r="J232" s="74">
        <f t="shared" si="26"/>
        <v>543</v>
      </c>
    </row>
    <row r="233" spans="3:10">
      <c r="C233" s="139" t="s">
        <v>422</v>
      </c>
      <c r="D233" s="186" t="s">
        <v>423</v>
      </c>
      <c r="E233" s="74"/>
      <c r="F233" s="74"/>
      <c r="G233" s="74">
        <v>1</v>
      </c>
      <c r="H233" s="74">
        <v>1</v>
      </c>
      <c r="I233" s="74">
        <f t="shared" si="25"/>
        <v>1</v>
      </c>
      <c r="J233" s="74">
        <f t="shared" si="26"/>
        <v>1</v>
      </c>
    </row>
    <row r="234" spans="3:10">
      <c r="C234" s="139" t="s">
        <v>424</v>
      </c>
      <c r="D234" s="185" t="s">
        <v>425</v>
      </c>
      <c r="E234" s="74"/>
      <c r="F234" s="74"/>
      <c r="G234" s="74">
        <v>50</v>
      </c>
      <c r="H234" s="74">
        <v>563</v>
      </c>
      <c r="I234" s="74">
        <f t="shared" si="25"/>
        <v>50</v>
      </c>
      <c r="J234" s="74">
        <f t="shared" si="26"/>
        <v>563</v>
      </c>
    </row>
    <row r="235" spans="3:10">
      <c r="C235" s="139" t="s">
        <v>426</v>
      </c>
      <c r="D235" s="186" t="s">
        <v>427</v>
      </c>
      <c r="E235" s="74"/>
      <c r="F235" s="74"/>
      <c r="G235" s="74">
        <v>20</v>
      </c>
      <c r="H235" s="74">
        <v>83</v>
      </c>
      <c r="I235" s="74">
        <f t="shared" si="25"/>
        <v>20</v>
      </c>
      <c r="J235" s="74">
        <f t="shared" si="26"/>
        <v>83</v>
      </c>
    </row>
    <row r="236" spans="3:10">
      <c r="C236" s="186" t="s">
        <v>428</v>
      </c>
      <c r="D236" s="180" t="s">
        <v>429</v>
      </c>
      <c r="E236" s="74"/>
      <c r="F236" s="74"/>
      <c r="G236" s="74">
        <v>20</v>
      </c>
      <c r="H236" s="74">
        <v>13</v>
      </c>
      <c r="I236" s="74">
        <f t="shared" si="25"/>
        <v>20</v>
      </c>
      <c r="J236" s="74">
        <f t="shared" si="26"/>
        <v>13</v>
      </c>
    </row>
    <row r="237" spans="3:10">
      <c r="C237" s="139" t="s">
        <v>430</v>
      </c>
      <c r="D237" s="185" t="s">
        <v>431</v>
      </c>
      <c r="E237" s="74"/>
      <c r="F237" s="74"/>
      <c r="G237" s="74">
        <v>50</v>
      </c>
      <c r="H237" s="74">
        <v>18</v>
      </c>
      <c r="I237" s="74">
        <f t="shared" si="25"/>
        <v>50</v>
      </c>
      <c r="J237" s="74">
        <f t="shared" si="26"/>
        <v>18</v>
      </c>
    </row>
    <row r="238" spans="3:10">
      <c r="C238" s="139" t="s">
        <v>432</v>
      </c>
      <c r="D238" s="185" t="s">
        <v>433</v>
      </c>
      <c r="E238" s="74"/>
      <c r="F238" s="74"/>
      <c r="G238" s="74">
        <v>50</v>
      </c>
      <c r="H238" s="74">
        <v>563</v>
      </c>
      <c r="I238" s="74">
        <f t="shared" si="25"/>
        <v>50</v>
      </c>
      <c r="J238" s="74">
        <f t="shared" si="26"/>
        <v>563</v>
      </c>
    </row>
    <row r="239" spans="3:10">
      <c r="C239" s="139" t="s">
        <v>434</v>
      </c>
      <c r="D239" s="185" t="s">
        <v>435</v>
      </c>
      <c r="E239" s="74"/>
      <c r="F239" s="74"/>
      <c r="G239" s="74">
        <v>20</v>
      </c>
      <c r="H239" s="74">
        <v>42</v>
      </c>
      <c r="I239" s="74">
        <f t="shared" si="25"/>
        <v>20</v>
      </c>
      <c r="J239" s="74">
        <f t="shared" si="26"/>
        <v>42</v>
      </c>
    </row>
    <row r="240" spans="3:10">
      <c r="C240" s="139" t="s">
        <v>436</v>
      </c>
      <c r="D240" s="185" t="s">
        <v>437</v>
      </c>
      <c r="E240" s="74"/>
      <c r="F240" s="74"/>
      <c r="G240" s="74">
        <v>2</v>
      </c>
      <c r="H240" s="74">
        <v>4</v>
      </c>
      <c r="I240" s="74">
        <f t="shared" si="25"/>
        <v>2</v>
      </c>
      <c r="J240" s="74">
        <f t="shared" si="26"/>
        <v>4</v>
      </c>
    </row>
    <row r="241" spans="3:10">
      <c r="C241" s="181" t="s">
        <v>438</v>
      </c>
      <c r="D241" s="182" t="s">
        <v>439</v>
      </c>
      <c r="E241" s="74"/>
      <c r="F241" s="74"/>
      <c r="G241" s="74">
        <v>50</v>
      </c>
      <c r="H241" s="74">
        <v>18</v>
      </c>
      <c r="I241" s="74">
        <f t="shared" si="25"/>
        <v>50</v>
      </c>
      <c r="J241" s="74">
        <f t="shared" si="26"/>
        <v>18</v>
      </c>
    </row>
    <row r="242" spans="3:10">
      <c r="C242" s="139" t="s">
        <v>440</v>
      </c>
      <c r="D242" s="148" t="s">
        <v>441</v>
      </c>
      <c r="E242" s="74"/>
      <c r="F242" s="74"/>
      <c r="G242" s="74">
        <v>50</v>
      </c>
      <c r="H242" s="74">
        <v>999</v>
      </c>
      <c r="I242" s="74">
        <f t="shared" si="25"/>
        <v>50</v>
      </c>
      <c r="J242" s="74">
        <f t="shared" si="26"/>
        <v>999</v>
      </c>
    </row>
    <row r="243" spans="3:10">
      <c r="C243" s="181" t="s">
        <v>442</v>
      </c>
      <c r="D243" s="182" t="s">
        <v>443</v>
      </c>
      <c r="E243" s="74"/>
      <c r="F243" s="74"/>
      <c r="G243" s="74">
        <v>20</v>
      </c>
      <c r="H243" s="74">
        <v>14</v>
      </c>
      <c r="I243" s="74">
        <f t="shared" si="25"/>
        <v>20</v>
      </c>
      <c r="J243" s="74">
        <f t="shared" si="26"/>
        <v>14</v>
      </c>
    </row>
    <row r="244" spans="3:10">
      <c r="C244" s="181" t="s">
        <v>444</v>
      </c>
      <c r="D244" s="182" t="s">
        <v>445</v>
      </c>
      <c r="E244" s="149"/>
      <c r="F244" s="149"/>
      <c r="G244" s="149">
        <v>50</v>
      </c>
      <c r="H244" s="149">
        <v>36</v>
      </c>
      <c r="I244" s="74">
        <f t="shared" si="25"/>
        <v>50</v>
      </c>
      <c r="J244" s="74">
        <f t="shared" si="26"/>
        <v>36</v>
      </c>
    </row>
    <row r="245" spans="3:10">
      <c r="C245" s="139" t="s">
        <v>446</v>
      </c>
      <c r="D245" s="185" t="s">
        <v>447</v>
      </c>
      <c r="E245" s="74"/>
      <c r="F245" s="74"/>
      <c r="G245" s="74">
        <v>50</v>
      </c>
      <c r="H245" s="74">
        <v>79</v>
      </c>
      <c r="I245" s="74">
        <f t="shared" si="25"/>
        <v>50</v>
      </c>
      <c r="J245" s="74">
        <f t="shared" si="26"/>
        <v>79</v>
      </c>
    </row>
    <row r="246" spans="3:10">
      <c r="C246" s="139" t="s">
        <v>448</v>
      </c>
      <c r="D246" s="185" t="s">
        <v>449</v>
      </c>
      <c r="E246" s="74"/>
      <c r="F246" s="74"/>
      <c r="G246" s="74">
        <v>50</v>
      </c>
      <c r="H246" s="74">
        <v>26</v>
      </c>
      <c r="I246" s="74">
        <f t="shared" si="25"/>
        <v>50</v>
      </c>
      <c r="J246" s="74">
        <f t="shared" si="26"/>
        <v>26</v>
      </c>
    </row>
    <row r="247" spans="3:10">
      <c r="C247" s="139" t="s">
        <v>450</v>
      </c>
      <c r="D247" s="185" t="s">
        <v>451</v>
      </c>
      <c r="E247" s="74"/>
      <c r="F247" s="74"/>
      <c r="G247" s="74">
        <v>50</v>
      </c>
      <c r="H247" s="74">
        <v>26</v>
      </c>
      <c r="I247" s="74">
        <f t="shared" si="25"/>
        <v>50</v>
      </c>
      <c r="J247" s="74">
        <f t="shared" si="26"/>
        <v>26</v>
      </c>
    </row>
    <row r="248" spans="3:10">
      <c r="C248" s="139" t="s">
        <v>408</v>
      </c>
      <c r="D248" s="185" t="s">
        <v>409</v>
      </c>
      <c r="E248" s="74"/>
      <c r="F248" s="74"/>
      <c r="G248" s="74">
        <v>1</v>
      </c>
      <c r="H248" s="74">
        <v>36</v>
      </c>
      <c r="I248" s="74">
        <f t="shared" si="25"/>
        <v>1</v>
      </c>
      <c r="J248" s="74">
        <f t="shared" si="26"/>
        <v>36</v>
      </c>
    </row>
    <row r="249" spans="3:10">
      <c r="C249" s="139" t="s">
        <v>452</v>
      </c>
      <c r="D249" s="185" t="s">
        <v>453</v>
      </c>
      <c r="E249" s="74"/>
      <c r="F249" s="74"/>
      <c r="G249" s="74">
        <v>10</v>
      </c>
      <c r="H249" s="74">
        <v>18</v>
      </c>
      <c r="I249" s="74">
        <f t="shared" si="25"/>
        <v>10</v>
      </c>
      <c r="J249" s="74">
        <f t="shared" si="26"/>
        <v>18</v>
      </c>
    </row>
    <row r="250" spans="3:10">
      <c r="C250" s="139" t="s">
        <v>454</v>
      </c>
      <c r="D250" s="185" t="s">
        <v>455</v>
      </c>
      <c r="E250" s="74"/>
      <c r="F250" s="74"/>
      <c r="G250" s="74">
        <v>5</v>
      </c>
      <c r="H250" s="74">
        <v>4</v>
      </c>
      <c r="I250" s="74">
        <f t="shared" si="25"/>
        <v>5</v>
      </c>
      <c r="J250" s="74">
        <f t="shared" si="26"/>
        <v>4</v>
      </c>
    </row>
    <row r="251" spans="3:10">
      <c r="C251" s="148" t="s">
        <v>456</v>
      </c>
      <c r="D251" s="140" t="s">
        <v>457</v>
      </c>
      <c r="E251" s="74"/>
      <c r="F251" s="74"/>
      <c r="G251" s="74">
        <v>5</v>
      </c>
      <c r="H251" s="74">
        <v>4</v>
      </c>
      <c r="I251" s="74">
        <f t="shared" si="25"/>
        <v>5</v>
      </c>
      <c r="J251" s="74">
        <f t="shared" si="26"/>
        <v>4</v>
      </c>
    </row>
    <row r="252" spans="3:10">
      <c r="C252" s="139" t="s">
        <v>458</v>
      </c>
      <c r="D252" s="186" t="s">
        <v>459</v>
      </c>
      <c r="E252" s="74"/>
      <c r="F252" s="74"/>
      <c r="G252" s="74">
        <v>200</v>
      </c>
      <c r="H252" s="74">
        <v>656</v>
      </c>
      <c r="I252" s="74">
        <f t="shared" si="25"/>
        <v>200</v>
      </c>
      <c r="J252" s="74">
        <f t="shared" si="26"/>
        <v>656</v>
      </c>
    </row>
    <row r="253" spans="3:10" ht="25.5">
      <c r="C253" s="139" t="s">
        <v>460</v>
      </c>
      <c r="D253" s="185" t="s">
        <v>461</v>
      </c>
      <c r="E253" s="74"/>
      <c r="F253" s="74"/>
      <c r="G253" s="74">
        <v>50</v>
      </c>
      <c r="H253" s="74">
        <v>282</v>
      </c>
      <c r="I253" s="74">
        <f t="shared" ref="I253:I285" si="27">SUM(E253,G253)</f>
        <v>50</v>
      </c>
      <c r="J253" s="74">
        <f t="shared" ref="J253:J285" si="28">SUM(F253,H253)</f>
        <v>282</v>
      </c>
    </row>
    <row r="254" spans="3:10">
      <c r="C254" s="139" t="s">
        <v>462</v>
      </c>
      <c r="D254" s="185" t="s">
        <v>463</v>
      </c>
      <c r="E254" s="74"/>
      <c r="F254" s="74"/>
      <c r="G254" s="74">
        <v>20</v>
      </c>
      <c r="H254" s="74">
        <v>97</v>
      </c>
      <c r="I254" s="74">
        <f t="shared" si="27"/>
        <v>20</v>
      </c>
      <c r="J254" s="74">
        <f t="shared" si="28"/>
        <v>97</v>
      </c>
    </row>
    <row r="255" spans="3:10" ht="25.5" customHeight="1">
      <c r="C255" s="139" t="s">
        <v>464</v>
      </c>
      <c r="D255" s="185" t="s">
        <v>465</v>
      </c>
      <c r="E255" s="74"/>
      <c r="F255" s="74"/>
      <c r="G255" s="74">
        <v>1</v>
      </c>
      <c r="H255" s="74">
        <v>7</v>
      </c>
      <c r="I255" s="74">
        <f t="shared" si="27"/>
        <v>1</v>
      </c>
      <c r="J255" s="74">
        <f t="shared" si="28"/>
        <v>7</v>
      </c>
    </row>
    <row r="256" spans="3:10" ht="13.5" customHeight="1">
      <c r="C256" s="139" t="s">
        <v>466</v>
      </c>
      <c r="D256" s="185" t="s">
        <v>467</v>
      </c>
      <c r="E256" s="74"/>
      <c r="F256" s="74"/>
      <c r="G256" s="74">
        <v>1</v>
      </c>
      <c r="H256" s="74">
        <v>2</v>
      </c>
      <c r="I256" s="74">
        <f t="shared" si="27"/>
        <v>1</v>
      </c>
      <c r="J256" s="74">
        <f t="shared" si="28"/>
        <v>2</v>
      </c>
    </row>
    <row r="257" spans="3:10">
      <c r="C257" s="139" t="s">
        <v>468</v>
      </c>
      <c r="D257" s="185" t="s">
        <v>469</v>
      </c>
      <c r="E257" s="74"/>
      <c r="F257" s="74"/>
      <c r="G257" s="74">
        <v>10</v>
      </c>
      <c r="H257" s="74">
        <v>83</v>
      </c>
      <c r="I257" s="74">
        <f t="shared" si="27"/>
        <v>10</v>
      </c>
      <c r="J257" s="74">
        <f t="shared" si="28"/>
        <v>83</v>
      </c>
    </row>
    <row r="258" spans="3:10">
      <c r="C258" s="139" t="s">
        <v>470</v>
      </c>
      <c r="D258" s="185" t="s">
        <v>471</v>
      </c>
      <c r="E258" s="74"/>
      <c r="F258" s="74"/>
      <c r="G258" s="74">
        <v>10</v>
      </c>
      <c r="H258" s="74">
        <v>75</v>
      </c>
      <c r="I258" s="74">
        <f t="shared" si="27"/>
        <v>10</v>
      </c>
      <c r="J258" s="74">
        <f t="shared" si="28"/>
        <v>75</v>
      </c>
    </row>
    <row r="259" spans="3:10">
      <c r="C259" s="139" t="s">
        <v>472</v>
      </c>
      <c r="D259" s="185" t="s">
        <v>473</v>
      </c>
      <c r="E259" s="74"/>
      <c r="F259" s="74"/>
      <c r="G259" s="74">
        <v>1</v>
      </c>
      <c r="H259" s="74">
        <v>6</v>
      </c>
      <c r="I259" s="74">
        <f t="shared" si="27"/>
        <v>1</v>
      </c>
      <c r="J259" s="74">
        <f t="shared" si="28"/>
        <v>6</v>
      </c>
    </row>
    <row r="260" spans="3:10">
      <c r="C260" s="139" t="s">
        <v>474</v>
      </c>
      <c r="D260" s="186" t="s">
        <v>475</v>
      </c>
      <c r="E260" s="74"/>
      <c r="F260" s="74"/>
      <c r="G260" s="74">
        <v>50</v>
      </c>
      <c r="H260" s="74">
        <v>677</v>
      </c>
      <c r="I260" s="74">
        <f t="shared" si="27"/>
        <v>50</v>
      </c>
      <c r="J260" s="74">
        <f t="shared" si="28"/>
        <v>677</v>
      </c>
    </row>
    <row r="261" spans="3:10">
      <c r="C261" s="148" t="s">
        <v>476</v>
      </c>
      <c r="D261" s="148" t="s">
        <v>477</v>
      </c>
      <c r="E261" s="74"/>
      <c r="F261" s="74"/>
      <c r="G261" s="74">
        <v>50</v>
      </c>
      <c r="H261" s="74">
        <v>67</v>
      </c>
      <c r="I261" s="74">
        <f t="shared" si="27"/>
        <v>50</v>
      </c>
      <c r="J261" s="74">
        <f t="shared" si="28"/>
        <v>67</v>
      </c>
    </row>
    <row r="262" spans="3:10">
      <c r="C262" s="148" t="s">
        <v>478</v>
      </c>
      <c r="D262" s="148" t="s">
        <v>479</v>
      </c>
      <c r="E262" s="74"/>
      <c r="F262" s="74"/>
      <c r="G262" s="74">
        <v>50</v>
      </c>
      <c r="H262" s="74">
        <v>67</v>
      </c>
      <c r="I262" s="74">
        <f t="shared" si="27"/>
        <v>50</v>
      </c>
      <c r="J262" s="74">
        <f t="shared" si="28"/>
        <v>67</v>
      </c>
    </row>
    <row r="263" spans="3:10">
      <c r="C263" s="148" t="s">
        <v>480</v>
      </c>
      <c r="D263" s="148" t="s">
        <v>481</v>
      </c>
      <c r="E263" s="74"/>
      <c r="F263" s="74"/>
      <c r="G263" s="74">
        <v>50</v>
      </c>
      <c r="H263" s="74">
        <v>67</v>
      </c>
      <c r="I263" s="74">
        <f t="shared" si="27"/>
        <v>50</v>
      </c>
      <c r="J263" s="74">
        <f t="shared" si="28"/>
        <v>67</v>
      </c>
    </row>
    <row r="264" spans="3:10">
      <c r="C264" s="139" t="s">
        <v>482</v>
      </c>
      <c r="D264" s="185" t="s">
        <v>483</v>
      </c>
      <c r="E264" s="74"/>
      <c r="F264" s="74"/>
      <c r="G264" s="74">
        <v>50</v>
      </c>
      <c r="H264" s="74"/>
      <c r="I264" s="74">
        <f t="shared" si="27"/>
        <v>50</v>
      </c>
      <c r="J264" s="74">
        <f t="shared" si="28"/>
        <v>0</v>
      </c>
    </row>
    <row r="265" spans="3:10">
      <c r="C265" s="139" t="s">
        <v>484</v>
      </c>
      <c r="D265" s="185" t="s">
        <v>485</v>
      </c>
      <c r="E265" s="74"/>
      <c r="F265" s="74"/>
      <c r="G265" s="74">
        <v>1</v>
      </c>
      <c r="H265" s="74"/>
      <c r="I265" s="74">
        <f t="shared" si="27"/>
        <v>1</v>
      </c>
      <c r="J265" s="74">
        <f t="shared" si="28"/>
        <v>0</v>
      </c>
    </row>
    <row r="266" spans="3:10">
      <c r="C266" s="139" t="s">
        <v>486</v>
      </c>
      <c r="D266" s="185" t="s">
        <v>487</v>
      </c>
      <c r="E266" s="74"/>
      <c r="F266" s="74"/>
      <c r="G266" s="74">
        <v>3</v>
      </c>
      <c r="H266" s="74"/>
      <c r="I266" s="74">
        <f t="shared" si="27"/>
        <v>3</v>
      </c>
      <c r="J266" s="74">
        <f t="shared" si="28"/>
        <v>0</v>
      </c>
    </row>
    <row r="267" spans="3:10">
      <c r="C267" s="139" t="s">
        <v>488</v>
      </c>
      <c r="D267" s="185" t="s">
        <v>489</v>
      </c>
      <c r="E267" s="74"/>
      <c r="F267" s="74"/>
      <c r="G267" s="74">
        <v>1</v>
      </c>
      <c r="H267" s="74"/>
      <c r="I267" s="74">
        <f t="shared" si="27"/>
        <v>1</v>
      </c>
      <c r="J267" s="74">
        <f t="shared" si="28"/>
        <v>0</v>
      </c>
    </row>
    <row r="268" spans="3:10">
      <c r="C268" s="139" t="s">
        <v>490</v>
      </c>
      <c r="D268" s="185" t="s">
        <v>491</v>
      </c>
      <c r="E268" s="74"/>
      <c r="F268" s="74"/>
      <c r="G268" s="74">
        <v>1</v>
      </c>
      <c r="H268" s="74"/>
      <c r="I268" s="74">
        <f t="shared" si="27"/>
        <v>1</v>
      </c>
      <c r="J268" s="74">
        <f t="shared" si="28"/>
        <v>0</v>
      </c>
    </row>
    <row r="269" spans="3:10">
      <c r="C269" s="139" t="s">
        <v>492</v>
      </c>
      <c r="D269" s="185" t="s">
        <v>493</v>
      </c>
      <c r="E269" s="74"/>
      <c r="F269" s="74"/>
      <c r="G269" s="74">
        <v>1</v>
      </c>
      <c r="H269" s="74"/>
      <c r="I269" s="74">
        <f t="shared" si="27"/>
        <v>1</v>
      </c>
      <c r="J269" s="74">
        <f t="shared" si="28"/>
        <v>0</v>
      </c>
    </row>
    <row r="270" spans="3:10">
      <c r="C270" s="139" t="s">
        <v>494</v>
      </c>
      <c r="D270" s="185" t="s">
        <v>495</v>
      </c>
      <c r="E270" s="74"/>
      <c r="F270" s="74"/>
      <c r="G270" s="74">
        <v>3</v>
      </c>
      <c r="H270" s="74"/>
      <c r="I270" s="74">
        <f t="shared" si="27"/>
        <v>3</v>
      </c>
      <c r="J270" s="74">
        <f t="shared" si="28"/>
        <v>0</v>
      </c>
    </row>
    <row r="271" spans="3:10">
      <c r="C271" s="139" t="s">
        <v>496</v>
      </c>
      <c r="D271" s="185" t="s">
        <v>497</v>
      </c>
      <c r="E271" s="74"/>
      <c r="F271" s="74"/>
      <c r="G271" s="74">
        <v>1</v>
      </c>
      <c r="H271" s="74"/>
      <c r="I271" s="74">
        <f t="shared" si="27"/>
        <v>1</v>
      </c>
      <c r="J271" s="74">
        <f t="shared" si="28"/>
        <v>0</v>
      </c>
    </row>
    <row r="272" spans="3:10">
      <c r="C272" s="139" t="s">
        <v>498</v>
      </c>
      <c r="D272" s="185" t="s">
        <v>499</v>
      </c>
      <c r="E272" s="74"/>
      <c r="F272" s="74"/>
      <c r="G272" s="74">
        <v>2</v>
      </c>
      <c r="H272" s="74"/>
      <c r="I272" s="74">
        <f t="shared" si="27"/>
        <v>2</v>
      </c>
      <c r="J272" s="74">
        <f t="shared" si="28"/>
        <v>0</v>
      </c>
    </row>
    <row r="273" spans="3:10">
      <c r="C273" s="139" t="s">
        <v>500</v>
      </c>
      <c r="D273" s="188" t="s">
        <v>501</v>
      </c>
      <c r="E273" s="74"/>
      <c r="F273" s="74"/>
      <c r="G273" s="74">
        <v>30</v>
      </c>
      <c r="H273" s="74"/>
      <c r="I273" s="74">
        <f t="shared" si="27"/>
        <v>30</v>
      </c>
      <c r="J273" s="74">
        <f t="shared" si="28"/>
        <v>0</v>
      </c>
    </row>
    <row r="274" spans="3:10">
      <c r="C274" s="181" t="s">
        <v>502</v>
      </c>
      <c r="D274" s="189" t="s">
        <v>503</v>
      </c>
      <c r="E274" s="149"/>
      <c r="F274" s="149"/>
      <c r="G274" s="149">
        <v>20</v>
      </c>
      <c r="H274" s="149">
        <v>180</v>
      </c>
      <c r="I274" s="74">
        <f t="shared" si="27"/>
        <v>20</v>
      </c>
      <c r="J274" s="74">
        <f t="shared" si="28"/>
        <v>180</v>
      </c>
    </row>
    <row r="275" spans="3:10">
      <c r="C275" s="181" t="s">
        <v>504</v>
      </c>
      <c r="D275" s="189" t="s">
        <v>505</v>
      </c>
      <c r="E275" s="149"/>
      <c r="F275" s="149"/>
      <c r="G275" s="149">
        <v>50</v>
      </c>
      <c r="H275" s="149">
        <v>710</v>
      </c>
      <c r="I275" s="74">
        <f t="shared" si="27"/>
        <v>50</v>
      </c>
      <c r="J275" s="74">
        <f t="shared" si="28"/>
        <v>710</v>
      </c>
    </row>
    <row r="276" spans="3:10">
      <c r="C276" s="181" t="s">
        <v>506</v>
      </c>
      <c r="D276" s="189" t="s">
        <v>507</v>
      </c>
      <c r="E276" s="149"/>
      <c r="F276" s="149"/>
      <c r="G276" s="149">
        <v>11</v>
      </c>
      <c r="H276" s="149">
        <v>615</v>
      </c>
      <c r="I276" s="74">
        <f t="shared" si="27"/>
        <v>11</v>
      </c>
      <c r="J276" s="74">
        <f t="shared" si="28"/>
        <v>615</v>
      </c>
    </row>
    <row r="277" spans="3:10" ht="25.5">
      <c r="C277" s="139" t="s">
        <v>508</v>
      </c>
      <c r="D277" s="185" t="s">
        <v>509</v>
      </c>
      <c r="E277" s="74"/>
      <c r="F277" s="74"/>
      <c r="G277" s="74">
        <v>250</v>
      </c>
      <c r="H277" s="74">
        <v>1</v>
      </c>
      <c r="I277" s="74">
        <f t="shared" si="27"/>
        <v>250</v>
      </c>
      <c r="J277" s="74">
        <f t="shared" si="28"/>
        <v>1</v>
      </c>
    </row>
    <row r="278" spans="3:10">
      <c r="C278" s="139" t="s">
        <v>510</v>
      </c>
      <c r="D278" s="185" t="s">
        <v>511</v>
      </c>
      <c r="E278" s="74"/>
      <c r="F278" s="74"/>
      <c r="G278" s="74">
        <v>50</v>
      </c>
      <c r="H278" s="74">
        <v>252</v>
      </c>
      <c r="I278" s="74">
        <f t="shared" si="27"/>
        <v>50</v>
      </c>
      <c r="J278" s="74">
        <f t="shared" si="28"/>
        <v>252</v>
      </c>
    </row>
    <row r="279" spans="3:10">
      <c r="C279" s="181" t="s">
        <v>512</v>
      </c>
      <c r="D279" s="190" t="s">
        <v>513</v>
      </c>
      <c r="E279" s="149"/>
      <c r="F279" s="149"/>
      <c r="G279" s="149">
        <v>50</v>
      </c>
      <c r="H279" s="149">
        <v>508</v>
      </c>
      <c r="I279" s="74">
        <f t="shared" si="27"/>
        <v>50</v>
      </c>
      <c r="J279" s="74">
        <f t="shared" si="28"/>
        <v>508</v>
      </c>
    </row>
    <row r="280" spans="3:10">
      <c r="C280" s="139" t="s">
        <v>514</v>
      </c>
      <c r="D280" s="140" t="s">
        <v>515</v>
      </c>
      <c r="E280" s="74"/>
      <c r="F280" s="74"/>
      <c r="G280" s="74">
        <v>50</v>
      </c>
      <c r="H280" s="74"/>
      <c r="I280" s="74">
        <f t="shared" si="27"/>
        <v>50</v>
      </c>
      <c r="J280" s="74">
        <f t="shared" si="28"/>
        <v>0</v>
      </c>
    </row>
    <row r="281" spans="3:10">
      <c r="C281" s="139" t="s">
        <v>516</v>
      </c>
      <c r="D281" s="183" t="s">
        <v>517</v>
      </c>
      <c r="E281" s="74"/>
      <c r="F281" s="74"/>
      <c r="G281" s="74">
        <v>50</v>
      </c>
      <c r="H281" s="74"/>
      <c r="I281" s="74">
        <f t="shared" si="27"/>
        <v>50</v>
      </c>
      <c r="J281" s="74">
        <f t="shared" si="28"/>
        <v>0</v>
      </c>
    </row>
    <row r="282" spans="3:10">
      <c r="C282" s="139" t="s">
        <v>518</v>
      </c>
      <c r="D282" s="183" t="s">
        <v>519</v>
      </c>
      <c r="E282" s="74"/>
      <c r="F282" s="74"/>
      <c r="G282" s="74">
        <v>50</v>
      </c>
      <c r="H282" s="74"/>
      <c r="I282" s="74">
        <f t="shared" si="27"/>
        <v>50</v>
      </c>
      <c r="J282" s="74">
        <f t="shared" si="28"/>
        <v>0</v>
      </c>
    </row>
    <row r="283" spans="3:10">
      <c r="C283" s="139" t="s">
        <v>520</v>
      </c>
      <c r="D283" s="188" t="s">
        <v>521</v>
      </c>
      <c r="E283" s="74"/>
      <c r="F283" s="74"/>
      <c r="G283" s="74">
        <v>5</v>
      </c>
      <c r="H283" s="74">
        <v>2</v>
      </c>
      <c r="I283" s="74">
        <f t="shared" si="27"/>
        <v>5</v>
      </c>
      <c r="J283" s="74">
        <f t="shared" si="28"/>
        <v>2</v>
      </c>
    </row>
    <row r="284" spans="3:10">
      <c r="C284" s="181" t="s">
        <v>522</v>
      </c>
      <c r="D284" s="184" t="s">
        <v>523</v>
      </c>
      <c r="E284" s="149"/>
      <c r="F284" s="149"/>
      <c r="G284" s="149">
        <v>20</v>
      </c>
      <c r="H284" s="149">
        <v>46</v>
      </c>
      <c r="I284" s="74">
        <f t="shared" si="27"/>
        <v>20</v>
      </c>
      <c r="J284" s="74">
        <f t="shared" si="28"/>
        <v>46</v>
      </c>
    </row>
    <row r="285" spans="3:10">
      <c r="C285" s="181" t="s">
        <v>524</v>
      </c>
      <c r="D285" s="184" t="s">
        <v>525</v>
      </c>
      <c r="E285" s="149"/>
      <c r="F285" s="149"/>
      <c r="G285" s="149">
        <v>20</v>
      </c>
      <c r="H285" s="149">
        <v>42</v>
      </c>
      <c r="I285" s="74">
        <f t="shared" si="27"/>
        <v>20</v>
      </c>
      <c r="J285" s="74">
        <f t="shared" si="28"/>
        <v>42</v>
      </c>
    </row>
    <row r="286" spans="3:10">
      <c r="C286" s="181"/>
      <c r="D286" s="184"/>
      <c r="E286" s="74"/>
      <c r="F286" s="74"/>
      <c r="G286" s="74"/>
      <c r="H286" s="74"/>
      <c r="I286" s="74"/>
      <c r="J286" s="74"/>
    </row>
    <row r="287" spans="3:10">
      <c r="C287" s="181"/>
      <c r="D287" s="184"/>
      <c r="E287" s="74"/>
      <c r="F287" s="74"/>
      <c r="G287" s="74"/>
      <c r="H287" s="74"/>
      <c r="I287" s="74"/>
      <c r="J287" s="74"/>
    </row>
    <row r="288" spans="3:10">
      <c r="C288" s="167"/>
      <c r="D288" s="31"/>
      <c r="E288" s="168"/>
      <c r="F288" s="168"/>
      <c r="G288" s="31"/>
      <c r="H288" s="31"/>
      <c r="I288" s="28"/>
      <c r="J288" s="28"/>
    </row>
    <row r="289" spans="2:10">
      <c r="C289" s="167"/>
      <c r="D289" s="31"/>
      <c r="E289" s="168"/>
      <c r="F289" s="168"/>
      <c r="G289" s="31"/>
      <c r="H289" s="31"/>
      <c r="I289" s="28"/>
      <c r="J289" s="28"/>
    </row>
    <row r="290" spans="2:10">
      <c r="C290" s="167"/>
      <c r="D290" s="31"/>
      <c r="E290" s="168"/>
      <c r="F290" s="168"/>
      <c r="G290" s="31"/>
      <c r="H290" s="31"/>
      <c r="I290" s="28"/>
      <c r="J290" s="28"/>
    </row>
    <row r="291" spans="2:10" s="111" customFormat="1">
      <c r="B291" s="155" t="s">
        <v>526</v>
      </c>
      <c r="C291" s="128"/>
      <c r="D291" s="155"/>
      <c r="E291" s="74"/>
      <c r="F291" s="74"/>
      <c r="G291" s="74">
        <v>372</v>
      </c>
      <c r="H291" s="74">
        <v>218</v>
      </c>
      <c r="I291" s="74">
        <f>SUM(E291,G291)</f>
        <v>372</v>
      </c>
      <c r="J291" s="74">
        <f>SUM(F291,H291)</f>
        <v>218</v>
      </c>
    </row>
    <row r="292" spans="2:10" s="111" customFormat="1">
      <c r="B292" s="155" t="s">
        <v>390</v>
      </c>
      <c r="C292" s="128"/>
      <c r="D292" s="155"/>
      <c r="E292" s="74"/>
      <c r="F292" s="74"/>
      <c r="G292" s="74">
        <v>372</v>
      </c>
      <c r="H292" s="74">
        <v>218</v>
      </c>
      <c r="I292" s="74">
        <f t="shared" ref="I292:I293" si="29">SUM(E292,G292)</f>
        <v>372</v>
      </c>
      <c r="J292" s="74">
        <f>SUM(F292,H292)</f>
        <v>218</v>
      </c>
    </row>
    <row r="293" spans="2:10" s="111" customFormat="1">
      <c r="B293" s="155" t="s">
        <v>527</v>
      </c>
      <c r="C293" s="128"/>
      <c r="D293" s="155"/>
      <c r="E293" s="74"/>
      <c r="F293" s="74"/>
      <c r="G293" s="74">
        <f>SUM(G294:G399)</f>
        <v>660</v>
      </c>
      <c r="H293" s="74">
        <f>SUM(H294:H399)</f>
        <v>1853</v>
      </c>
      <c r="I293" s="160">
        <f t="shared" si="29"/>
        <v>660</v>
      </c>
      <c r="J293" s="160">
        <f>SUM(H293)</f>
        <v>1853</v>
      </c>
    </row>
    <row r="294" spans="2:10">
      <c r="C294" s="181" t="s">
        <v>528</v>
      </c>
      <c r="D294" s="182" t="s">
        <v>529</v>
      </c>
      <c r="E294" s="74"/>
      <c r="F294" s="74"/>
      <c r="G294" s="74">
        <v>10</v>
      </c>
      <c r="H294" s="74">
        <v>1</v>
      </c>
      <c r="I294" s="160">
        <f t="shared" ref="I294:I329" si="30">SUM(E294,G294)</f>
        <v>10</v>
      </c>
      <c r="J294" s="160">
        <f t="shared" ref="J294:J329" si="31">SUM(F294,H294)</f>
        <v>1</v>
      </c>
    </row>
    <row r="295" spans="2:10" ht="25.5">
      <c r="C295" s="181" t="s">
        <v>530</v>
      </c>
      <c r="D295" s="182" t="s">
        <v>531</v>
      </c>
      <c r="E295" s="74"/>
      <c r="F295" s="74"/>
      <c r="G295" s="74">
        <v>5</v>
      </c>
      <c r="H295" s="74"/>
      <c r="I295" s="160">
        <f t="shared" si="30"/>
        <v>5</v>
      </c>
      <c r="J295" s="160">
        <f t="shared" si="31"/>
        <v>0</v>
      </c>
    </row>
    <row r="296" spans="2:10">
      <c r="C296" s="191" t="s">
        <v>532</v>
      </c>
      <c r="D296" s="179" t="s">
        <v>533</v>
      </c>
      <c r="E296" s="74"/>
      <c r="F296" s="74"/>
      <c r="G296" s="74">
        <v>15</v>
      </c>
      <c r="H296" s="74">
        <v>41</v>
      </c>
      <c r="I296" s="160">
        <f t="shared" si="30"/>
        <v>15</v>
      </c>
      <c r="J296" s="160">
        <f t="shared" si="31"/>
        <v>41</v>
      </c>
    </row>
    <row r="297" spans="2:10" ht="25.5">
      <c r="C297" s="192" t="s">
        <v>534</v>
      </c>
      <c r="D297" s="193" t="s">
        <v>535</v>
      </c>
      <c r="E297" s="149"/>
      <c r="F297" s="149"/>
      <c r="G297" s="149">
        <v>15</v>
      </c>
      <c r="H297" s="149">
        <v>41</v>
      </c>
      <c r="I297" s="160">
        <f t="shared" si="30"/>
        <v>15</v>
      </c>
      <c r="J297" s="160">
        <f t="shared" si="31"/>
        <v>41</v>
      </c>
    </row>
    <row r="298" spans="2:10">
      <c r="C298" s="191" t="s">
        <v>536</v>
      </c>
      <c r="D298" s="180" t="s">
        <v>537</v>
      </c>
      <c r="E298" s="74"/>
      <c r="F298" s="74"/>
      <c r="G298" s="74">
        <v>2</v>
      </c>
      <c r="H298" s="74"/>
      <c r="I298" s="160">
        <f t="shared" si="30"/>
        <v>2</v>
      </c>
      <c r="J298" s="160">
        <f t="shared" si="31"/>
        <v>0</v>
      </c>
    </row>
    <row r="299" spans="2:10" ht="25.5">
      <c r="C299" s="191" t="s">
        <v>538</v>
      </c>
      <c r="D299" s="180" t="s">
        <v>539</v>
      </c>
      <c r="E299" s="74"/>
      <c r="F299" s="74"/>
      <c r="G299" s="74">
        <v>2</v>
      </c>
      <c r="H299" s="74"/>
      <c r="I299" s="160">
        <f t="shared" si="30"/>
        <v>2</v>
      </c>
      <c r="J299" s="160">
        <f t="shared" si="31"/>
        <v>0</v>
      </c>
    </row>
    <row r="300" spans="2:10">
      <c r="C300" s="191" t="s">
        <v>540</v>
      </c>
      <c r="D300" s="140" t="s">
        <v>541</v>
      </c>
      <c r="E300" s="74"/>
      <c r="F300" s="74"/>
      <c r="G300" s="74">
        <v>15</v>
      </c>
      <c r="H300" s="74">
        <v>42</v>
      </c>
      <c r="I300" s="160">
        <f t="shared" si="30"/>
        <v>15</v>
      </c>
      <c r="J300" s="160">
        <f t="shared" si="31"/>
        <v>42</v>
      </c>
    </row>
    <row r="301" spans="2:10" ht="25.5">
      <c r="C301" s="192" t="s">
        <v>542</v>
      </c>
      <c r="D301" s="193" t="s">
        <v>543</v>
      </c>
      <c r="E301" s="149"/>
      <c r="F301" s="149"/>
      <c r="G301" s="149">
        <v>15</v>
      </c>
      <c r="H301" s="149">
        <v>42</v>
      </c>
      <c r="I301" s="160">
        <f t="shared" si="30"/>
        <v>15</v>
      </c>
      <c r="J301" s="160">
        <f t="shared" si="31"/>
        <v>42</v>
      </c>
    </row>
    <row r="302" spans="2:10" ht="25.5">
      <c r="C302" s="168" t="s">
        <v>544</v>
      </c>
      <c r="D302" s="144" t="s">
        <v>545</v>
      </c>
      <c r="E302" s="74"/>
      <c r="F302" s="74"/>
      <c r="G302" s="74">
        <v>1</v>
      </c>
      <c r="H302" s="74">
        <v>6</v>
      </c>
      <c r="I302" s="160">
        <f t="shared" si="30"/>
        <v>1</v>
      </c>
      <c r="J302" s="160">
        <f t="shared" si="31"/>
        <v>6</v>
      </c>
    </row>
    <row r="303" spans="2:10" ht="25.5">
      <c r="C303" s="168" t="s">
        <v>546</v>
      </c>
      <c r="D303" s="144" t="s">
        <v>547</v>
      </c>
      <c r="E303" s="74"/>
      <c r="F303" s="74"/>
      <c r="G303" s="74">
        <v>20</v>
      </c>
      <c r="H303" s="74">
        <v>59</v>
      </c>
      <c r="I303" s="160">
        <f t="shared" si="30"/>
        <v>20</v>
      </c>
      <c r="J303" s="160">
        <f t="shared" si="31"/>
        <v>59</v>
      </c>
    </row>
    <row r="304" spans="2:10">
      <c r="C304" s="191" t="s">
        <v>548</v>
      </c>
      <c r="D304" s="179" t="s">
        <v>549</v>
      </c>
      <c r="E304" s="74"/>
      <c r="F304" s="74"/>
      <c r="G304" s="74">
        <v>2</v>
      </c>
      <c r="H304" s="74"/>
      <c r="I304" s="160">
        <f t="shared" si="30"/>
        <v>2</v>
      </c>
      <c r="J304" s="160">
        <f t="shared" si="31"/>
        <v>0</v>
      </c>
    </row>
    <row r="305" spans="3:10" ht="25.5">
      <c r="C305" s="192" t="s">
        <v>550</v>
      </c>
      <c r="D305" s="193" t="s">
        <v>551</v>
      </c>
      <c r="E305" s="149"/>
      <c r="F305" s="149"/>
      <c r="G305" s="149">
        <v>2</v>
      </c>
      <c r="H305" s="149">
        <v>2</v>
      </c>
      <c r="I305" s="160">
        <f t="shared" si="30"/>
        <v>2</v>
      </c>
      <c r="J305" s="160">
        <f t="shared" si="31"/>
        <v>2</v>
      </c>
    </row>
    <row r="306" spans="3:10">
      <c r="C306" s="192" t="s">
        <v>552</v>
      </c>
      <c r="D306" s="193" t="s">
        <v>553</v>
      </c>
      <c r="E306" s="149"/>
      <c r="F306" s="149"/>
      <c r="G306" s="149">
        <v>5</v>
      </c>
      <c r="H306" s="149">
        <v>2</v>
      </c>
      <c r="I306" s="160">
        <f t="shared" si="30"/>
        <v>5</v>
      </c>
      <c r="J306" s="160">
        <f t="shared" si="31"/>
        <v>2</v>
      </c>
    </row>
    <row r="307" spans="3:10">
      <c r="C307" s="194" t="s">
        <v>554</v>
      </c>
      <c r="D307" s="193" t="s">
        <v>555</v>
      </c>
      <c r="E307" s="149"/>
      <c r="F307" s="149"/>
      <c r="G307" s="149">
        <v>5</v>
      </c>
      <c r="H307" s="149"/>
      <c r="I307" s="160">
        <f t="shared" si="30"/>
        <v>5</v>
      </c>
      <c r="J307" s="160">
        <f t="shared" si="31"/>
        <v>0</v>
      </c>
    </row>
    <row r="308" spans="3:10">
      <c r="C308" s="148" t="s">
        <v>556</v>
      </c>
      <c r="D308" s="140" t="s">
        <v>557</v>
      </c>
      <c r="E308" s="74"/>
      <c r="F308" s="74"/>
      <c r="G308" s="74">
        <v>15</v>
      </c>
      <c r="H308" s="74">
        <v>96</v>
      </c>
      <c r="I308" s="160">
        <f t="shared" si="30"/>
        <v>15</v>
      </c>
      <c r="J308" s="160">
        <f t="shared" si="31"/>
        <v>96</v>
      </c>
    </row>
    <row r="309" spans="3:10">
      <c r="C309" s="191" t="s">
        <v>558</v>
      </c>
      <c r="D309" s="140" t="s">
        <v>559</v>
      </c>
      <c r="E309" s="74"/>
      <c r="F309" s="74"/>
      <c r="G309" s="74">
        <v>2</v>
      </c>
      <c r="H309" s="74"/>
      <c r="I309" s="160">
        <f t="shared" si="30"/>
        <v>2</v>
      </c>
      <c r="J309" s="160">
        <f t="shared" si="31"/>
        <v>0</v>
      </c>
    </row>
    <row r="310" spans="3:10" ht="25.5">
      <c r="C310" s="192" t="s">
        <v>560</v>
      </c>
      <c r="D310" s="182" t="s">
        <v>561</v>
      </c>
      <c r="E310" s="149"/>
      <c r="F310" s="149"/>
      <c r="G310" s="149">
        <v>20</v>
      </c>
      <c r="H310" s="149">
        <v>34</v>
      </c>
      <c r="I310" s="160">
        <f t="shared" si="30"/>
        <v>20</v>
      </c>
      <c r="J310" s="160">
        <f t="shared" si="31"/>
        <v>34</v>
      </c>
    </row>
    <row r="311" spans="3:10">
      <c r="C311" s="148" t="s">
        <v>562</v>
      </c>
      <c r="D311" s="140" t="s">
        <v>563</v>
      </c>
      <c r="E311" s="74"/>
      <c r="F311" s="74"/>
      <c r="G311" s="74">
        <v>10</v>
      </c>
      <c r="H311" s="74">
        <v>15</v>
      </c>
      <c r="I311" s="160">
        <f t="shared" si="30"/>
        <v>10</v>
      </c>
      <c r="J311" s="160">
        <f t="shared" si="31"/>
        <v>15</v>
      </c>
    </row>
    <row r="312" spans="3:10">
      <c r="C312" s="194" t="s">
        <v>564</v>
      </c>
      <c r="D312" s="182" t="s">
        <v>565</v>
      </c>
      <c r="E312" s="149"/>
      <c r="F312" s="149"/>
      <c r="G312" s="149">
        <v>15</v>
      </c>
      <c r="H312" s="149">
        <v>7</v>
      </c>
      <c r="I312" s="160">
        <f t="shared" si="30"/>
        <v>15</v>
      </c>
      <c r="J312" s="160">
        <f t="shared" si="31"/>
        <v>7</v>
      </c>
    </row>
    <row r="313" spans="3:10">
      <c r="C313" s="191" t="s">
        <v>566</v>
      </c>
      <c r="D313" s="140" t="s">
        <v>567</v>
      </c>
      <c r="E313" s="74"/>
      <c r="F313" s="74"/>
      <c r="G313" s="74">
        <v>10</v>
      </c>
      <c r="H313" s="74">
        <v>17</v>
      </c>
      <c r="I313" s="160">
        <f t="shared" si="30"/>
        <v>10</v>
      </c>
      <c r="J313" s="160">
        <f t="shared" si="31"/>
        <v>17</v>
      </c>
    </row>
    <row r="314" spans="3:10">
      <c r="C314" s="192" t="s">
        <v>568</v>
      </c>
      <c r="D314" s="182" t="s">
        <v>569</v>
      </c>
      <c r="E314" s="149"/>
      <c r="F314" s="149"/>
      <c r="G314" s="149">
        <v>15</v>
      </c>
      <c r="H314" s="149"/>
      <c r="I314" s="160">
        <f t="shared" si="30"/>
        <v>15</v>
      </c>
      <c r="J314" s="160">
        <f t="shared" si="31"/>
        <v>0</v>
      </c>
    </row>
    <row r="315" spans="3:10">
      <c r="C315" s="192" t="s">
        <v>570</v>
      </c>
      <c r="D315" s="182" t="s">
        <v>571</v>
      </c>
      <c r="E315" s="149"/>
      <c r="F315" s="149"/>
      <c r="G315" s="149">
        <v>1</v>
      </c>
      <c r="H315" s="149"/>
      <c r="I315" s="160">
        <f t="shared" si="30"/>
        <v>1</v>
      </c>
      <c r="J315" s="160">
        <f t="shared" si="31"/>
        <v>0</v>
      </c>
    </row>
    <row r="316" spans="3:10" ht="25.5">
      <c r="C316" s="192" t="s">
        <v>572</v>
      </c>
      <c r="D316" s="182" t="s">
        <v>573</v>
      </c>
      <c r="E316" s="149"/>
      <c r="F316" s="149"/>
      <c r="G316" s="149">
        <v>1</v>
      </c>
      <c r="H316" s="149">
        <v>4</v>
      </c>
      <c r="I316" s="160">
        <f t="shared" si="30"/>
        <v>1</v>
      </c>
      <c r="J316" s="160">
        <f t="shared" si="31"/>
        <v>4</v>
      </c>
    </row>
    <row r="317" spans="3:10">
      <c r="C317" s="192" t="s">
        <v>574</v>
      </c>
      <c r="D317" s="182" t="s">
        <v>575</v>
      </c>
      <c r="E317" s="149"/>
      <c r="F317" s="149"/>
      <c r="G317" s="149">
        <v>2</v>
      </c>
      <c r="H317" s="149">
        <v>21</v>
      </c>
      <c r="I317" s="160">
        <f t="shared" si="30"/>
        <v>2</v>
      </c>
      <c r="J317" s="160">
        <f t="shared" si="31"/>
        <v>21</v>
      </c>
    </row>
    <row r="318" spans="3:10">
      <c r="C318" s="192" t="s">
        <v>576</v>
      </c>
      <c r="D318" s="182" t="s">
        <v>577</v>
      </c>
      <c r="E318" s="149"/>
      <c r="F318" s="149"/>
      <c r="G318" s="149">
        <v>5</v>
      </c>
      <c r="H318" s="149"/>
      <c r="I318" s="160">
        <f t="shared" si="30"/>
        <v>5</v>
      </c>
      <c r="J318" s="160">
        <f t="shared" si="31"/>
        <v>0</v>
      </c>
    </row>
    <row r="319" spans="3:10" ht="25.5">
      <c r="C319" s="192" t="s">
        <v>578</v>
      </c>
      <c r="D319" s="182" t="s">
        <v>579</v>
      </c>
      <c r="E319" s="149"/>
      <c r="F319" s="149"/>
      <c r="G319" s="149">
        <v>2</v>
      </c>
      <c r="H319" s="149">
        <v>3</v>
      </c>
      <c r="I319" s="160">
        <f t="shared" si="30"/>
        <v>2</v>
      </c>
      <c r="J319" s="160">
        <f t="shared" si="31"/>
        <v>3</v>
      </c>
    </row>
    <row r="320" spans="3:10">
      <c r="C320" s="192" t="s">
        <v>580</v>
      </c>
      <c r="D320" s="182" t="s">
        <v>581</v>
      </c>
      <c r="E320" s="149"/>
      <c r="F320" s="149"/>
      <c r="G320" s="149">
        <v>1</v>
      </c>
      <c r="H320" s="149">
        <v>3</v>
      </c>
      <c r="I320" s="160">
        <f t="shared" si="30"/>
        <v>1</v>
      </c>
      <c r="J320" s="160">
        <f t="shared" si="31"/>
        <v>3</v>
      </c>
    </row>
    <row r="321" spans="3:10">
      <c r="C321" s="191" t="s">
        <v>582</v>
      </c>
      <c r="D321" s="43" t="s">
        <v>583</v>
      </c>
      <c r="E321" s="74"/>
      <c r="F321" s="74"/>
      <c r="G321" s="74">
        <v>3</v>
      </c>
      <c r="H321" s="74">
        <v>3</v>
      </c>
      <c r="I321" s="160">
        <f t="shared" si="30"/>
        <v>3</v>
      </c>
      <c r="J321" s="160">
        <f t="shared" si="31"/>
        <v>3</v>
      </c>
    </row>
    <row r="322" spans="3:10">
      <c r="C322" s="191" t="s">
        <v>584</v>
      </c>
      <c r="D322" s="195" t="s">
        <v>585</v>
      </c>
      <c r="E322" s="74"/>
      <c r="F322" s="74"/>
      <c r="G322" s="74">
        <v>2</v>
      </c>
      <c r="H322" s="74">
        <v>3</v>
      </c>
      <c r="I322" s="160">
        <f t="shared" si="30"/>
        <v>2</v>
      </c>
      <c r="J322" s="160">
        <f t="shared" si="31"/>
        <v>3</v>
      </c>
    </row>
    <row r="323" spans="3:10">
      <c r="C323" s="191" t="s">
        <v>586</v>
      </c>
      <c r="D323" s="43" t="s">
        <v>587</v>
      </c>
      <c r="E323" s="74"/>
      <c r="F323" s="74"/>
      <c r="G323" s="74">
        <v>5</v>
      </c>
      <c r="H323" s="74"/>
      <c r="I323" s="160">
        <f t="shared" si="30"/>
        <v>5</v>
      </c>
      <c r="J323" s="160">
        <f t="shared" si="31"/>
        <v>0</v>
      </c>
    </row>
    <row r="324" spans="3:10">
      <c r="C324" s="191" t="s">
        <v>588</v>
      </c>
      <c r="D324" s="43" t="s">
        <v>589</v>
      </c>
      <c r="E324" s="74"/>
      <c r="F324" s="74"/>
      <c r="G324" s="74">
        <v>2</v>
      </c>
      <c r="H324" s="74"/>
      <c r="I324" s="160">
        <f t="shared" si="30"/>
        <v>2</v>
      </c>
      <c r="J324" s="160">
        <f t="shared" si="31"/>
        <v>0</v>
      </c>
    </row>
    <row r="325" spans="3:10">
      <c r="C325" s="191" t="s">
        <v>590</v>
      </c>
      <c r="D325" s="144" t="s">
        <v>591</v>
      </c>
      <c r="E325" s="74"/>
      <c r="F325" s="74"/>
      <c r="G325" s="74">
        <v>5</v>
      </c>
      <c r="H325" s="74"/>
      <c r="I325" s="160">
        <f t="shared" si="30"/>
        <v>5</v>
      </c>
      <c r="J325" s="160">
        <f t="shared" si="31"/>
        <v>0</v>
      </c>
    </row>
    <row r="326" spans="3:10">
      <c r="C326" s="191" t="s">
        <v>592</v>
      </c>
      <c r="D326" s="180" t="s">
        <v>593</v>
      </c>
      <c r="E326" s="74"/>
      <c r="F326" s="74"/>
      <c r="G326" s="74">
        <v>1</v>
      </c>
      <c r="H326" s="74">
        <v>4</v>
      </c>
      <c r="I326" s="160">
        <f t="shared" si="30"/>
        <v>1</v>
      </c>
      <c r="J326" s="160">
        <f t="shared" si="31"/>
        <v>4</v>
      </c>
    </row>
    <row r="327" spans="3:10" ht="25.5">
      <c r="C327" s="191" t="s">
        <v>594</v>
      </c>
      <c r="D327" s="180" t="s">
        <v>595</v>
      </c>
      <c r="E327" s="74"/>
      <c r="F327" s="74"/>
      <c r="G327" s="74">
        <v>2</v>
      </c>
      <c r="H327" s="74">
        <v>45</v>
      </c>
      <c r="I327" s="160">
        <f t="shared" si="30"/>
        <v>2</v>
      </c>
      <c r="J327" s="160">
        <f t="shared" si="31"/>
        <v>45</v>
      </c>
    </row>
    <row r="328" spans="3:10" ht="25.5">
      <c r="C328" s="148" t="s">
        <v>596</v>
      </c>
      <c r="D328" s="140" t="s">
        <v>597</v>
      </c>
      <c r="E328" s="74"/>
      <c r="F328" s="74"/>
      <c r="G328" s="74">
        <v>20</v>
      </c>
      <c r="H328" s="74">
        <v>67</v>
      </c>
      <c r="I328" s="160">
        <f t="shared" si="30"/>
        <v>20</v>
      </c>
      <c r="J328" s="160">
        <f t="shared" si="31"/>
        <v>67</v>
      </c>
    </row>
    <row r="329" spans="3:10">
      <c r="C329" s="139" t="s">
        <v>598</v>
      </c>
      <c r="D329" s="140" t="s">
        <v>599</v>
      </c>
      <c r="E329" s="74"/>
      <c r="F329" s="74"/>
      <c r="G329" s="74">
        <v>2</v>
      </c>
      <c r="H329" s="74"/>
      <c r="I329" s="160">
        <f t="shared" si="30"/>
        <v>2</v>
      </c>
      <c r="J329" s="160">
        <f t="shared" si="31"/>
        <v>0</v>
      </c>
    </row>
    <row r="330" spans="3:10">
      <c r="C330" s="168" t="s">
        <v>600</v>
      </c>
      <c r="D330" s="144" t="s">
        <v>601</v>
      </c>
      <c r="E330" s="74"/>
      <c r="F330" s="74"/>
      <c r="G330" s="74">
        <v>15</v>
      </c>
      <c r="H330" s="74">
        <v>181</v>
      </c>
      <c r="I330" s="160">
        <f t="shared" ref="I330:I367" si="32">SUM(E330,G330)</f>
        <v>15</v>
      </c>
      <c r="J330" s="160">
        <f t="shared" ref="J330:J367" si="33">SUM(F330,H330)</f>
        <v>181</v>
      </c>
    </row>
    <row r="331" spans="3:10">
      <c r="C331" s="148" t="s">
        <v>602</v>
      </c>
      <c r="D331" s="140" t="s">
        <v>603</v>
      </c>
      <c r="E331" s="74"/>
      <c r="F331" s="74"/>
      <c r="G331" s="74">
        <v>28</v>
      </c>
      <c r="H331" s="74">
        <v>153</v>
      </c>
      <c r="I331" s="160">
        <f t="shared" si="32"/>
        <v>28</v>
      </c>
      <c r="J331" s="160">
        <f t="shared" si="33"/>
        <v>153</v>
      </c>
    </row>
    <row r="332" spans="3:10" ht="25.5">
      <c r="C332" s="194" t="s">
        <v>604</v>
      </c>
      <c r="D332" s="182" t="s">
        <v>605</v>
      </c>
      <c r="E332" s="149"/>
      <c r="F332" s="149"/>
      <c r="G332" s="149">
        <v>2</v>
      </c>
      <c r="H332" s="149">
        <v>33</v>
      </c>
      <c r="I332" s="160">
        <f t="shared" si="32"/>
        <v>2</v>
      </c>
      <c r="J332" s="160">
        <f t="shared" si="33"/>
        <v>33</v>
      </c>
    </row>
    <row r="333" spans="3:10" ht="15.75" customHeight="1">
      <c r="C333" s="194" t="s">
        <v>606</v>
      </c>
      <c r="D333" s="182" t="s">
        <v>607</v>
      </c>
      <c r="E333" s="149"/>
      <c r="F333" s="149"/>
      <c r="G333" s="149">
        <v>2</v>
      </c>
      <c r="H333" s="149"/>
      <c r="I333" s="160">
        <f t="shared" si="32"/>
        <v>2</v>
      </c>
      <c r="J333" s="160">
        <f t="shared" si="33"/>
        <v>0</v>
      </c>
    </row>
    <row r="334" spans="3:10">
      <c r="C334" s="194" t="s">
        <v>608</v>
      </c>
      <c r="D334" s="182" t="s">
        <v>609</v>
      </c>
      <c r="E334" s="149"/>
      <c r="F334" s="149"/>
      <c r="G334" s="149">
        <v>5</v>
      </c>
      <c r="H334" s="149"/>
      <c r="I334" s="160">
        <f t="shared" si="32"/>
        <v>5</v>
      </c>
      <c r="J334" s="160">
        <f t="shared" si="33"/>
        <v>0</v>
      </c>
    </row>
    <row r="335" spans="3:10">
      <c r="C335" s="194" t="s">
        <v>610</v>
      </c>
      <c r="D335" s="182" t="s">
        <v>611</v>
      </c>
      <c r="E335" s="149"/>
      <c r="F335" s="149"/>
      <c r="G335" s="149">
        <v>5</v>
      </c>
      <c r="H335" s="149"/>
      <c r="I335" s="160">
        <f t="shared" si="32"/>
        <v>5</v>
      </c>
      <c r="J335" s="160">
        <f t="shared" si="33"/>
        <v>0</v>
      </c>
    </row>
    <row r="336" spans="3:10">
      <c r="C336" s="194" t="s">
        <v>612</v>
      </c>
      <c r="D336" s="182" t="s">
        <v>613</v>
      </c>
      <c r="E336" s="149"/>
      <c r="F336" s="149"/>
      <c r="G336" s="149">
        <v>5</v>
      </c>
      <c r="H336" s="149"/>
      <c r="I336" s="160">
        <f t="shared" si="32"/>
        <v>5</v>
      </c>
      <c r="J336" s="160">
        <f t="shared" si="33"/>
        <v>0</v>
      </c>
    </row>
    <row r="337" spans="3:10">
      <c r="C337" s="191" t="s">
        <v>614</v>
      </c>
      <c r="D337" s="191" t="s">
        <v>615</v>
      </c>
      <c r="E337" s="74"/>
      <c r="F337" s="74"/>
      <c r="G337" s="74">
        <v>20</v>
      </c>
      <c r="H337" s="74">
        <v>43</v>
      </c>
      <c r="I337" s="160">
        <f t="shared" si="32"/>
        <v>20</v>
      </c>
      <c r="J337" s="160">
        <f t="shared" si="33"/>
        <v>43</v>
      </c>
    </row>
    <row r="338" spans="3:10">
      <c r="C338" s="168" t="s">
        <v>616</v>
      </c>
      <c r="D338" s="144" t="s">
        <v>617</v>
      </c>
      <c r="E338" s="74"/>
      <c r="F338" s="74"/>
      <c r="G338" s="74">
        <v>10</v>
      </c>
      <c r="H338" s="74">
        <v>30</v>
      </c>
      <c r="I338" s="160">
        <f t="shared" si="32"/>
        <v>10</v>
      </c>
      <c r="J338" s="160">
        <f t="shared" si="33"/>
        <v>30</v>
      </c>
    </row>
    <row r="339" spans="3:10">
      <c r="C339" s="194" t="s">
        <v>618</v>
      </c>
      <c r="D339" s="182" t="s">
        <v>619</v>
      </c>
      <c r="E339" s="149"/>
      <c r="F339" s="149"/>
      <c r="G339" s="149">
        <v>10</v>
      </c>
      <c r="H339" s="149">
        <v>199</v>
      </c>
      <c r="I339" s="160">
        <f t="shared" si="32"/>
        <v>10</v>
      </c>
      <c r="J339" s="160">
        <f t="shared" si="33"/>
        <v>199</v>
      </c>
    </row>
    <row r="340" spans="3:10" ht="15" customHeight="1">
      <c r="C340" s="194" t="s">
        <v>620</v>
      </c>
      <c r="D340" s="182" t="s">
        <v>621</v>
      </c>
      <c r="E340" s="149"/>
      <c r="F340" s="149"/>
      <c r="G340" s="149">
        <v>5</v>
      </c>
      <c r="H340" s="149">
        <v>8</v>
      </c>
      <c r="I340" s="160">
        <f t="shared" si="32"/>
        <v>5</v>
      </c>
      <c r="J340" s="160">
        <f t="shared" si="33"/>
        <v>8</v>
      </c>
    </row>
    <row r="341" spans="3:10">
      <c r="C341" s="181" t="s">
        <v>622</v>
      </c>
      <c r="D341" s="182" t="s">
        <v>623</v>
      </c>
      <c r="E341" s="74"/>
      <c r="F341" s="74"/>
      <c r="G341" s="74">
        <v>5</v>
      </c>
      <c r="H341" s="74">
        <v>2</v>
      </c>
      <c r="I341" s="160">
        <f t="shared" si="32"/>
        <v>5</v>
      </c>
      <c r="J341" s="160">
        <f t="shared" si="33"/>
        <v>2</v>
      </c>
    </row>
    <row r="342" spans="3:10">
      <c r="C342" s="181" t="s">
        <v>624</v>
      </c>
      <c r="D342" s="182" t="s">
        <v>625</v>
      </c>
      <c r="E342" s="74"/>
      <c r="F342" s="74"/>
      <c r="G342" s="74">
        <v>2</v>
      </c>
      <c r="H342" s="74">
        <v>6</v>
      </c>
      <c r="I342" s="160">
        <f t="shared" si="32"/>
        <v>2</v>
      </c>
      <c r="J342" s="160">
        <f t="shared" si="33"/>
        <v>6</v>
      </c>
    </row>
    <row r="343" spans="3:10" ht="25.5">
      <c r="C343" s="181" t="s">
        <v>626</v>
      </c>
      <c r="D343" s="182" t="s">
        <v>627</v>
      </c>
      <c r="E343" s="74"/>
      <c r="F343" s="74"/>
      <c r="G343" s="74">
        <v>15</v>
      </c>
      <c r="H343" s="74"/>
      <c r="I343" s="160">
        <f t="shared" si="32"/>
        <v>15</v>
      </c>
      <c r="J343" s="160">
        <f t="shared" si="33"/>
        <v>0</v>
      </c>
    </row>
    <row r="344" spans="3:10" ht="25.5">
      <c r="C344" s="181" t="s">
        <v>628</v>
      </c>
      <c r="D344" s="182" t="s">
        <v>629</v>
      </c>
      <c r="E344" s="74"/>
      <c r="F344" s="74"/>
      <c r="G344" s="74">
        <v>65</v>
      </c>
      <c r="H344" s="74">
        <v>151</v>
      </c>
      <c r="I344" s="160">
        <f t="shared" si="32"/>
        <v>65</v>
      </c>
      <c r="J344" s="160">
        <f t="shared" si="33"/>
        <v>151</v>
      </c>
    </row>
    <row r="345" spans="3:10">
      <c r="C345" s="181" t="s">
        <v>630</v>
      </c>
      <c r="D345" s="182" t="s">
        <v>631</v>
      </c>
      <c r="E345" s="74"/>
      <c r="F345" s="74"/>
      <c r="G345" s="74">
        <v>65</v>
      </c>
      <c r="H345" s="74">
        <v>151</v>
      </c>
      <c r="I345" s="160">
        <f t="shared" si="32"/>
        <v>65</v>
      </c>
      <c r="J345" s="160">
        <f t="shared" si="33"/>
        <v>151</v>
      </c>
    </row>
    <row r="346" spans="3:10" ht="25.5">
      <c r="C346" s="181" t="s">
        <v>632</v>
      </c>
      <c r="D346" s="182" t="s">
        <v>633</v>
      </c>
      <c r="E346" s="149"/>
      <c r="F346" s="149"/>
      <c r="G346" s="149">
        <v>5</v>
      </c>
      <c r="H346" s="149"/>
      <c r="I346" s="160">
        <f t="shared" si="32"/>
        <v>5</v>
      </c>
      <c r="J346" s="160">
        <f t="shared" si="33"/>
        <v>0</v>
      </c>
    </row>
    <row r="347" spans="3:10">
      <c r="C347" s="181" t="s">
        <v>634</v>
      </c>
      <c r="D347" s="182" t="s">
        <v>635</v>
      </c>
      <c r="E347" s="149"/>
      <c r="F347" s="149"/>
      <c r="G347" s="149">
        <v>5</v>
      </c>
      <c r="H347" s="149"/>
      <c r="I347" s="160">
        <f t="shared" si="32"/>
        <v>5</v>
      </c>
      <c r="J347" s="160">
        <f t="shared" si="33"/>
        <v>0</v>
      </c>
    </row>
    <row r="348" spans="3:10">
      <c r="C348" s="181" t="s">
        <v>636</v>
      </c>
      <c r="D348" s="182" t="s">
        <v>637</v>
      </c>
      <c r="E348" s="149"/>
      <c r="F348" s="149"/>
      <c r="G348" s="149">
        <v>5</v>
      </c>
      <c r="H348" s="149">
        <v>6</v>
      </c>
      <c r="I348" s="160">
        <f t="shared" si="32"/>
        <v>5</v>
      </c>
      <c r="J348" s="160">
        <f t="shared" si="33"/>
        <v>6</v>
      </c>
    </row>
    <row r="349" spans="3:10">
      <c r="C349" s="181" t="s">
        <v>638</v>
      </c>
      <c r="D349" s="182" t="s">
        <v>639</v>
      </c>
      <c r="E349" s="149"/>
      <c r="F349" s="149"/>
      <c r="G349" s="149">
        <v>5</v>
      </c>
      <c r="H349" s="149">
        <v>6</v>
      </c>
      <c r="I349" s="160">
        <f t="shared" si="32"/>
        <v>5</v>
      </c>
      <c r="J349" s="160">
        <f t="shared" si="33"/>
        <v>6</v>
      </c>
    </row>
    <row r="350" spans="3:10" ht="17.25" customHeight="1">
      <c r="C350" s="181" t="s">
        <v>640</v>
      </c>
      <c r="D350" s="182" t="s">
        <v>641</v>
      </c>
      <c r="E350" s="149"/>
      <c r="F350" s="149"/>
      <c r="G350" s="149">
        <v>5</v>
      </c>
      <c r="H350" s="149">
        <v>6</v>
      </c>
      <c r="I350" s="160">
        <f t="shared" si="32"/>
        <v>5</v>
      </c>
      <c r="J350" s="160">
        <f t="shared" si="33"/>
        <v>6</v>
      </c>
    </row>
    <row r="351" spans="3:10">
      <c r="C351" s="181" t="s">
        <v>642</v>
      </c>
      <c r="D351" s="182" t="s">
        <v>643</v>
      </c>
      <c r="E351" s="149"/>
      <c r="F351" s="149"/>
      <c r="G351" s="149">
        <v>5</v>
      </c>
      <c r="H351" s="149"/>
      <c r="I351" s="160">
        <f t="shared" si="32"/>
        <v>5</v>
      </c>
      <c r="J351" s="160">
        <f t="shared" si="33"/>
        <v>0</v>
      </c>
    </row>
    <row r="352" spans="3:10" ht="25.5">
      <c r="C352" s="181" t="s">
        <v>644</v>
      </c>
      <c r="D352" s="182" t="s">
        <v>645</v>
      </c>
      <c r="E352" s="149"/>
      <c r="F352" s="149"/>
      <c r="G352" s="149">
        <v>5</v>
      </c>
      <c r="H352" s="149">
        <v>36</v>
      </c>
      <c r="I352" s="160">
        <f t="shared" si="32"/>
        <v>5</v>
      </c>
      <c r="J352" s="160">
        <f t="shared" si="33"/>
        <v>36</v>
      </c>
    </row>
    <row r="353" spans="3:10">
      <c r="C353" s="181" t="s">
        <v>646</v>
      </c>
      <c r="D353" s="182" t="s">
        <v>647</v>
      </c>
      <c r="E353" s="149"/>
      <c r="F353" s="149"/>
      <c r="G353" s="149">
        <v>5</v>
      </c>
      <c r="H353" s="149">
        <v>6</v>
      </c>
      <c r="I353" s="160">
        <f t="shared" si="32"/>
        <v>5</v>
      </c>
      <c r="J353" s="160">
        <f t="shared" si="33"/>
        <v>6</v>
      </c>
    </row>
    <row r="354" spans="3:10">
      <c r="C354" s="181" t="s">
        <v>648</v>
      </c>
      <c r="D354" s="182" t="s">
        <v>649</v>
      </c>
      <c r="E354" s="149"/>
      <c r="F354" s="149"/>
      <c r="G354" s="149">
        <v>5</v>
      </c>
      <c r="H354" s="149"/>
      <c r="I354" s="160">
        <f t="shared" si="32"/>
        <v>5</v>
      </c>
      <c r="J354" s="160">
        <f t="shared" si="33"/>
        <v>0</v>
      </c>
    </row>
    <row r="355" spans="3:10">
      <c r="C355" s="181" t="s">
        <v>650</v>
      </c>
      <c r="D355" s="182" t="s">
        <v>651</v>
      </c>
      <c r="E355" s="149"/>
      <c r="F355" s="149"/>
      <c r="G355" s="149">
        <v>5</v>
      </c>
      <c r="H355" s="149">
        <v>6</v>
      </c>
      <c r="I355" s="160">
        <f t="shared" si="32"/>
        <v>5</v>
      </c>
      <c r="J355" s="160">
        <f t="shared" si="33"/>
        <v>6</v>
      </c>
    </row>
    <row r="356" spans="3:10">
      <c r="C356" s="181" t="s">
        <v>652</v>
      </c>
      <c r="D356" s="182" t="s">
        <v>653</v>
      </c>
      <c r="E356" s="149"/>
      <c r="F356" s="149"/>
      <c r="G356" s="149">
        <v>5</v>
      </c>
      <c r="H356" s="149">
        <v>6</v>
      </c>
      <c r="I356" s="160">
        <f t="shared" si="32"/>
        <v>5</v>
      </c>
      <c r="J356" s="160">
        <f t="shared" si="33"/>
        <v>6</v>
      </c>
    </row>
    <row r="357" spans="3:10">
      <c r="C357" s="181" t="s">
        <v>654</v>
      </c>
      <c r="D357" s="182" t="s">
        <v>655</v>
      </c>
      <c r="E357" s="74"/>
      <c r="F357" s="74"/>
      <c r="G357" s="74">
        <v>5</v>
      </c>
      <c r="H357" s="74">
        <v>6</v>
      </c>
      <c r="I357" s="160">
        <f t="shared" si="32"/>
        <v>5</v>
      </c>
      <c r="J357" s="160">
        <f t="shared" si="33"/>
        <v>6</v>
      </c>
    </row>
    <row r="358" spans="3:10">
      <c r="C358" s="181" t="s">
        <v>656</v>
      </c>
      <c r="D358" s="182" t="s">
        <v>657</v>
      </c>
      <c r="E358" s="74"/>
      <c r="F358" s="74"/>
      <c r="G358" s="74">
        <v>5</v>
      </c>
      <c r="H358" s="74"/>
      <c r="I358" s="160">
        <f t="shared" si="32"/>
        <v>5</v>
      </c>
      <c r="J358" s="160">
        <f t="shared" si="33"/>
        <v>0</v>
      </c>
    </row>
    <row r="359" spans="3:10">
      <c r="C359" s="181" t="s">
        <v>658</v>
      </c>
      <c r="D359" s="182" t="s">
        <v>659</v>
      </c>
      <c r="E359" s="149"/>
      <c r="F359" s="149"/>
      <c r="G359" s="149">
        <v>10</v>
      </c>
      <c r="H359" s="149">
        <v>11</v>
      </c>
      <c r="I359" s="160">
        <f t="shared" si="32"/>
        <v>10</v>
      </c>
      <c r="J359" s="160">
        <f t="shared" si="33"/>
        <v>11</v>
      </c>
    </row>
    <row r="360" spans="3:10">
      <c r="C360" s="181" t="s">
        <v>660</v>
      </c>
      <c r="D360" s="182" t="s">
        <v>661</v>
      </c>
      <c r="E360" s="149"/>
      <c r="F360" s="149"/>
      <c r="G360" s="149">
        <v>3</v>
      </c>
      <c r="H360" s="149">
        <v>18</v>
      </c>
      <c r="I360" s="160">
        <f t="shared" si="32"/>
        <v>3</v>
      </c>
      <c r="J360" s="160">
        <f t="shared" si="33"/>
        <v>18</v>
      </c>
    </row>
    <row r="361" spans="3:10">
      <c r="C361" s="191" t="s">
        <v>662</v>
      </c>
      <c r="D361" s="179" t="s">
        <v>663</v>
      </c>
      <c r="E361" s="74"/>
      <c r="F361" s="74"/>
      <c r="G361" s="74">
        <v>2</v>
      </c>
      <c r="H361" s="74">
        <v>3</v>
      </c>
      <c r="I361" s="160">
        <f t="shared" si="32"/>
        <v>2</v>
      </c>
      <c r="J361" s="160">
        <f t="shared" si="33"/>
        <v>3</v>
      </c>
    </row>
    <row r="362" spans="3:10">
      <c r="C362" s="140" t="s">
        <v>664</v>
      </c>
      <c r="D362" s="148" t="s">
        <v>665</v>
      </c>
      <c r="E362" s="74"/>
      <c r="F362" s="74"/>
      <c r="G362" s="74">
        <v>20</v>
      </c>
      <c r="H362" s="74">
        <v>50</v>
      </c>
      <c r="I362" s="160">
        <f t="shared" si="32"/>
        <v>20</v>
      </c>
      <c r="J362" s="160">
        <f t="shared" si="33"/>
        <v>50</v>
      </c>
    </row>
    <row r="363" spans="3:10">
      <c r="C363" s="182" t="s">
        <v>666</v>
      </c>
      <c r="D363" s="194" t="s">
        <v>667</v>
      </c>
      <c r="E363" s="149"/>
      <c r="F363" s="149"/>
      <c r="G363" s="149">
        <v>10</v>
      </c>
      <c r="H363" s="149">
        <v>18</v>
      </c>
      <c r="I363" s="160">
        <f t="shared" si="32"/>
        <v>10</v>
      </c>
      <c r="J363" s="160">
        <f t="shared" si="33"/>
        <v>18</v>
      </c>
    </row>
    <row r="364" spans="3:10">
      <c r="C364" s="191" t="s">
        <v>668</v>
      </c>
      <c r="D364" s="179" t="s">
        <v>669</v>
      </c>
      <c r="E364" s="74"/>
      <c r="F364" s="74"/>
      <c r="G364" s="74">
        <v>10</v>
      </c>
      <c r="H364" s="74">
        <v>96</v>
      </c>
      <c r="I364" s="160">
        <f t="shared" si="32"/>
        <v>10</v>
      </c>
      <c r="J364" s="160">
        <f t="shared" si="33"/>
        <v>96</v>
      </c>
    </row>
    <row r="365" spans="3:10">
      <c r="C365" s="191" t="s">
        <v>670</v>
      </c>
      <c r="D365" s="180" t="s">
        <v>671</v>
      </c>
      <c r="E365" s="74"/>
      <c r="F365" s="74"/>
      <c r="G365" s="74">
        <v>6</v>
      </c>
      <c r="H365" s="74">
        <v>3</v>
      </c>
      <c r="I365" s="160">
        <f t="shared" si="32"/>
        <v>6</v>
      </c>
      <c r="J365" s="160">
        <f t="shared" si="33"/>
        <v>3</v>
      </c>
    </row>
    <row r="366" spans="3:10">
      <c r="C366" s="148" t="s">
        <v>672</v>
      </c>
      <c r="D366" s="31" t="s">
        <v>673</v>
      </c>
      <c r="E366" s="74"/>
      <c r="F366" s="74"/>
      <c r="G366" s="74">
        <v>15</v>
      </c>
      <c r="H366" s="74">
        <v>59</v>
      </c>
      <c r="I366" s="160">
        <f t="shared" si="32"/>
        <v>15</v>
      </c>
      <c r="J366" s="160">
        <f t="shared" si="33"/>
        <v>59</v>
      </c>
    </row>
    <row r="367" spans="3:10">
      <c r="C367" s="148" t="s">
        <v>674</v>
      </c>
      <c r="D367" s="144" t="s">
        <v>675</v>
      </c>
      <c r="E367" s="74"/>
      <c r="F367" s="74"/>
      <c r="G367" s="74">
        <v>5</v>
      </c>
      <c r="H367" s="74">
        <v>2</v>
      </c>
      <c r="I367" s="160">
        <f t="shared" si="32"/>
        <v>5</v>
      </c>
      <c r="J367" s="160">
        <f t="shared" si="33"/>
        <v>2</v>
      </c>
    </row>
    <row r="368" spans="3:10">
      <c r="C368" s="167"/>
      <c r="D368" s="31"/>
      <c r="E368" s="168"/>
      <c r="F368" s="168"/>
      <c r="G368" s="31"/>
      <c r="H368" s="31"/>
      <c r="I368" s="28"/>
      <c r="J368" s="28"/>
    </row>
    <row r="369" spans="3:10">
      <c r="C369" s="167"/>
      <c r="D369" s="31"/>
      <c r="E369" s="168"/>
      <c r="F369" s="168"/>
      <c r="G369" s="31"/>
      <c r="H369" s="31"/>
      <c r="I369" s="28"/>
      <c r="J369" s="28"/>
    </row>
    <row r="370" spans="3:10">
      <c r="C370" s="177"/>
      <c r="D370" s="31"/>
      <c r="E370" s="74"/>
      <c r="F370" s="74"/>
      <c r="G370" s="31"/>
      <c r="H370" s="31"/>
      <c r="I370" s="28"/>
      <c r="J370" s="28"/>
    </row>
  </sheetData>
  <autoFilter ref="A6:K371" xr:uid="{00000000-0009-0000-0000-000008000000}"/>
  <mergeCells count="6">
    <mergeCell ref="A115:A116"/>
    <mergeCell ref="A10:A11"/>
    <mergeCell ref="A12:A13"/>
    <mergeCell ref="A19:A20"/>
    <mergeCell ref="A53:A54"/>
    <mergeCell ref="A97:A98"/>
  </mergeCells>
  <pageMargins left="0.75" right="0.75" top="1" bottom="1" header="0.5" footer="0.5"/>
  <pageSetup paperSize="9"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</vt:lpstr>
      <vt:lpstr>Pratioci</vt:lpstr>
      <vt:lpstr>usluge_prema_OS</vt:lpstr>
      <vt:lpstr>Zbirna(Pivot)</vt:lpstr>
      <vt:lpstr>DSG</vt:lpstr>
      <vt:lpstr>Lekovi</vt:lpstr>
      <vt:lpstr>Sanitet.mat</vt:lpstr>
      <vt:lpstr>Reagensi</vt:lpstr>
      <vt:lpstr>Kadar.nem.!Print_Area</vt:lpstr>
      <vt:lpstr>Lekovi!Print_Area</vt:lpstr>
      <vt:lpstr>Reagensi!Print_Area</vt:lpstr>
      <vt:lpstr>Sanitet.mat!Print_Area</vt:lpstr>
      <vt:lpstr>Kadar.zaj.med.del.!Print_Titles</vt:lpstr>
      <vt:lpstr>Lekovi!Print_Titles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Korisnik 1</cp:lastModifiedBy>
  <cp:lastPrinted>2025-10-07T06:46:00Z</cp:lastPrinted>
  <dcterms:created xsi:type="dcterms:W3CDTF">1998-03-25T08:50:00Z</dcterms:created>
  <dcterms:modified xsi:type="dcterms:W3CDTF">2025-10-15T11:22:15Z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BF0D4E00D62340B49268639A9B61937B_13</vt:lpwstr>
  </property>
  <property fmtid="{D5CDD505-2E9C-101B-9397-08002B2CF9AE}" pid="3" name="KSOProductBuildVer">
    <vt:lpwstr>1033-12.2.0.22549</vt:lpwstr>
  </property>
</Properties>
</file>