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lena\OneDrive\Desktop\"/>
    </mc:Choice>
  </mc:AlternateContent>
  <xr:revisionPtr revIDLastSave="0" documentId="13_ncr:1_{6F921109-67C5-4BE0-B7F6-3ED7261889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ИН.ПЛАН % ИЗВРШЕЊА" sheetId="4" r:id="rId1"/>
    <sheet name="ПО ИЗВОРУ ФИНАНСИРАЊА" sheetId="2" r:id="rId2"/>
  </sheets>
  <definedNames>
    <definedName name="_xlnm.Print_Area" localSheetId="1">'ПО ИЗВОРУ ФИНАНСИРАЊА'!$A$1:$O$91</definedName>
  </definedNames>
  <calcPr calcId="191029"/>
</workbook>
</file>

<file path=xl/calcChain.xml><?xml version="1.0" encoding="utf-8"?>
<calcChain xmlns="http://schemas.openxmlformats.org/spreadsheetml/2006/main">
  <c r="G7" i="2" l="1"/>
  <c r="G20" i="2" s="1"/>
  <c r="I7" i="2"/>
  <c r="K7" i="2"/>
  <c r="M7" i="2"/>
  <c r="N7" i="2"/>
  <c r="O7" i="2"/>
  <c r="O20" i="2" s="1"/>
  <c r="O87" i="2" s="1"/>
  <c r="D69" i="4" l="1"/>
  <c r="E18" i="2"/>
  <c r="E18" i="4"/>
  <c r="D18" i="4"/>
  <c r="D17" i="4" s="1"/>
  <c r="F18" i="4"/>
  <c r="D16" i="2"/>
  <c r="J16" i="2"/>
  <c r="D18" i="2"/>
  <c r="D19" i="2"/>
  <c r="D19" i="4"/>
  <c r="L26" i="2" l="1"/>
  <c r="K71" i="2" l="1"/>
  <c r="K26" i="2"/>
  <c r="K81" i="2" l="1"/>
  <c r="K88" i="2" s="1"/>
  <c r="E19" i="2"/>
  <c r="E15" i="2"/>
  <c r="E14" i="2"/>
  <c r="E12" i="2"/>
  <c r="E11" i="2"/>
  <c r="E10" i="2"/>
  <c r="E9" i="2"/>
  <c r="E8" i="2"/>
  <c r="F7" i="2"/>
  <c r="E41" i="2" l="1"/>
  <c r="E40" i="4" s="1"/>
  <c r="D41" i="2"/>
  <c r="D40" i="4" s="1"/>
  <c r="F40" i="4" l="1"/>
  <c r="D14" i="2"/>
  <c r="D15" i="4" s="1"/>
  <c r="D77" i="2" l="1"/>
  <c r="D77" i="4" s="1"/>
  <c r="E19" i="4" l="1"/>
  <c r="E15" i="4"/>
  <c r="F19" i="4" l="1"/>
  <c r="E17" i="4"/>
  <c r="E38" i="2" l="1"/>
  <c r="E37" i="4" s="1"/>
  <c r="E48" i="2"/>
  <c r="E48" i="4" s="1"/>
  <c r="O71" i="2" l="1"/>
  <c r="E71" i="2" s="1"/>
  <c r="K16" i="2"/>
  <c r="E16" i="2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16" i="4"/>
  <c r="F15" i="4"/>
  <c r="A10" i="4"/>
  <c r="A11" i="4" s="1"/>
  <c r="A12" i="4" s="1"/>
  <c r="F17" i="4" l="1"/>
  <c r="G87" i="2" l="1"/>
  <c r="G26" i="2"/>
  <c r="G81" i="2" s="1"/>
  <c r="G88" i="2" s="1"/>
  <c r="I26" i="2"/>
  <c r="I81" i="2" s="1"/>
  <c r="I88" i="2" s="1"/>
  <c r="E27" i="2"/>
  <c r="E26" i="4" s="1"/>
  <c r="E28" i="2"/>
  <c r="E27" i="4" s="1"/>
  <c r="E29" i="2"/>
  <c r="E28" i="4" s="1"/>
  <c r="E30" i="2"/>
  <c r="E31" i="2"/>
  <c r="E30" i="4" s="1"/>
  <c r="E32" i="2"/>
  <c r="E31" i="4" s="1"/>
  <c r="E33" i="2"/>
  <c r="E32" i="4" s="1"/>
  <c r="E34" i="2"/>
  <c r="E33" i="4" s="1"/>
  <c r="E35" i="2"/>
  <c r="E34" i="4" s="1"/>
  <c r="E36" i="2"/>
  <c r="E35" i="4" s="1"/>
  <c r="E37" i="2"/>
  <c r="E36" i="4" s="1"/>
  <c r="E39" i="2"/>
  <c r="E38" i="4" s="1"/>
  <c r="E40" i="2"/>
  <c r="E39" i="4" s="1"/>
  <c r="E42" i="2"/>
  <c r="E41" i="4" s="1"/>
  <c r="E43" i="2"/>
  <c r="E42" i="4" s="1"/>
  <c r="E44" i="2"/>
  <c r="E43" i="4" s="1"/>
  <c r="E45" i="2"/>
  <c r="E44" i="4" s="1"/>
  <c r="E46" i="2"/>
  <c r="E46" i="4" s="1"/>
  <c r="E47" i="2"/>
  <c r="E47" i="4" s="1"/>
  <c r="E49" i="2"/>
  <c r="E49" i="4" s="1"/>
  <c r="E50" i="2"/>
  <c r="E50" i="4" s="1"/>
  <c r="E51" i="2"/>
  <c r="E51" i="4" s="1"/>
  <c r="E52" i="2"/>
  <c r="E52" i="4" s="1"/>
  <c r="E53" i="2"/>
  <c r="E53" i="4" s="1"/>
  <c r="E54" i="2"/>
  <c r="E54" i="4" s="1"/>
  <c r="E55" i="2"/>
  <c r="E55" i="4" s="1"/>
  <c r="E56" i="2"/>
  <c r="E56" i="4" s="1"/>
  <c r="E57" i="2"/>
  <c r="E57" i="4" s="1"/>
  <c r="E58" i="2"/>
  <c r="E58" i="4" s="1"/>
  <c r="E59" i="2"/>
  <c r="E59" i="4" s="1"/>
  <c r="E60" i="2"/>
  <c r="E60" i="4" s="1"/>
  <c r="E61" i="2"/>
  <c r="E61" i="4" s="1"/>
  <c r="E62" i="2"/>
  <c r="E62" i="4" s="1"/>
  <c r="E63" i="2"/>
  <c r="E63" i="4" s="1"/>
  <c r="E64" i="2"/>
  <c r="E64" i="4" s="1"/>
  <c r="E65" i="2"/>
  <c r="E65" i="4" s="1"/>
  <c r="E66" i="2"/>
  <c r="E66" i="4" s="1"/>
  <c r="E67" i="2"/>
  <c r="E67" i="4" s="1"/>
  <c r="E68" i="2"/>
  <c r="E68" i="4" s="1"/>
  <c r="E69" i="2"/>
  <c r="E69" i="4" s="1"/>
  <c r="F69" i="4" s="1"/>
  <c r="E70" i="2"/>
  <c r="E70" i="4" s="1"/>
  <c r="E72" i="2"/>
  <c r="E72" i="4" s="1"/>
  <c r="E73" i="2"/>
  <c r="E73" i="4" s="1"/>
  <c r="E74" i="2"/>
  <c r="E74" i="4" s="1"/>
  <c r="E75" i="2"/>
  <c r="E75" i="4" s="1"/>
  <c r="E76" i="2"/>
  <c r="E76" i="4" s="1"/>
  <c r="E77" i="2"/>
  <c r="E77" i="4" s="1"/>
  <c r="F77" i="4" s="1"/>
  <c r="E78" i="2"/>
  <c r="E78" i="4" s="1"/>
  <c r="E79" i="2"/>
  <c r="E79" i="4" s="1"/>
  <c r="E80" i="2"/>
  <c r="E80" i="4" s="1"/>
  <c r="E9" i="4"/>
  <c r="E10" i="4"/>
  <c r="E11" i="4"/>
  <c r="E12" i="4"/>
  <c r="E13" i="4"/>
  <c r="E13" i="2"/>
  <c r="N26" i="2"/>
  <c r="N81" i="2" s="1"/>
  <c r="N88" i="2" s="1"/>
  <c r="O26" i="2"/>
  <c r="O81" i="2" s="1"/>
  <c r="O88" i="2" s="1"/>
  <c r="E17" i="2"/>
  <c r="M26" i="2"/>
  <c r="M81" i="2" s="1"/>
  <c r="M20" i="2"/>
  <c r="M87" i="2" s="1"/>
  <c r="M88" i="2" s="1"/>
  <c r="I20" i="2"/>
  <c r="I87" i="2" s="1"/>
  <c r="M89" i="2" l="1"/>
  <c r="E14" i="4"/>
  <c r="E7" i="2"/>
  <c r="E20" i="2" s="1"/>
  <c r="E88" i="2"/>
  <c r="E71" i="4"/>
  <c r="E25" i="4"/>
  <c r="O89" i="2"/>
  <c r="E16" i="4"/>
  <c r="E26" i="2"/>
  <c r="K20" i="2"/>
  <c r="K87" i="2" s="1"/>
  <c r="E87" i="2" s="1"/>
  <c r="G89" i="2"/>
  <c r="I89" i="2"/>
  <c r="J71" i="2"/>
  <c r="E81" i="4" l="1"/>
  <c r="E8" i="4"/>
  <c r="E81" i="2"/>
  <c r="E89" i="2"/>
  <c r="K89" i="2"/>
  <c r="F26" i="2"/>
  <c r="F81" i="2" s="1"/>
  <c r="F88" i="2" s="1"/>
  <c r="J26" i="2"/>
  <c r="J81" i="2" s="1"/>
  <c r="J88" i="2" s="1"/>
  <c r="H26" i="2"/>
  <c r="E90" i="4" l="1"/>
  <c r="E20" i="4"/>
  <c r="D72" i="2"/>
  <c r="D72" i="4" s="1"/>
  <c r="D73" i="2"/>
  <c r="D73" i="4" s="1"/>
  <c r="F73" i="4" s="1"/>
  <c r="D74" i="2"/>
  <c r="D74" i="4" s="1"/>
  <c r="F74" i="4" s="1"/>
  <c r="D75" i="2"/>
  <c r="D75" i="4" s="1"/>
  <c r="D76" i="2"/>
  <c r="D76" i="4" s="1"/>
  <c r="F76" i="4" s="1"/>
  <c r="D78" i="2"/>
  <c r="D78" i="4" s="1"/>
  <c r="D79" i="2"/>
  <c r="D79" i="4" s="1"/>
  <c r="F79" i="4" s="1"/>
  <c r="D80" i="2"/>
  <c r="D80" i="4" s="1"/>
  <c r="F80" i="4" s="1"/>
  <c r="D31" i="2"/>
  <c r="D30" i="4" s="1"/>
  <c r="F30" i="4" s="1"/>
  <c r="D71" i="4" l="1"/>
  <c r="F71" i="4" s="1"/>
  <c r="F72" i="4"/>
  <c r="E89" i="4"/>
  <c r="D71" i="2"/>
  <c r="H7" i="2"/>
  <c r="D12" i="2"/>
  <c r="D13" i="4" s="1"/>
  <c r="F13" i="4" s="1"/>
  <c r="D8" i="2"/>
  <c r="D51" i="2"/>
  <c r="D51" i="4" s="1"/>
  <c r="F51" i="4" s="1"/>
  <c r="D9" i="4" l="1"/>
  <c r="E91" i="4"/>
  <c r="D28" i="2"/>
  <c r="D27" i="4" s="1"/>
  <c r="F27" i="4" s="1"/>
  <c r="D29" i="2"/>
  <c r="D28" i="4" s="1"/>
  <c r="F28" i="4" s="1"/>
  <c r="D30" i="2"/>
  <c r="D29" i="4" s="1"/>
  <c r="D32" i="2"/>
  <c r="D31" i="4" s="1"/>
  <c r="F31" i="4" s="1"/>
  <c r="D33" i="2"/>
  <c r="D32" i="4" s="1"/>
  <c r="F32" i="4" s="1"/>
  <c r="D34" i="2"/>
  <c r="D33" i="4" s="1"/>
  <c r="F33" i="4" s="1"/>
  <c r="D35" i="2"/>
  <c r="D34" i="4" s="1"/>
  <c r="F34" i="4" s="1"/>
  <c r="D36" i="2"/>
  <c r="D35" i="4" s="1"/>
  <c r="F35" i="4" s="1"/>
  <c r="D37" i="2"/>
  <c r="D36" i="4" s="1"/>
  <c r="F36" i="4" s="1"/>
  <c r="D38" i="2"/>
  <c r="D37" i="4" s="1"/>
  <c r="F37" i="4" s="1"/>
  <c r="D39" i="2"/>
  <c r="D38" i="4" s="1"/>
  <c r="F38" i="4" s="1"/>
  <c r="D40" i="2"/>
  <c r="D39" i="4" s="1"/>
  <c r="F39" i="4" s="1"/>
  <c r="D42" i="2"/>
  <c r="D41" i="4" s="1"/>
  <c r="F41" i="4" s="1"/>
  <c r="D43" i="2"/>
  <c r="D42" i="4" s="1"/>
  <c r="F42" i="4" s="1"/>
  <c r="D44" i="2"/>
  <c r="D43" i="4" s="1"/>
  <c r="F43" i="4" s="1"/>
  <c r="D45" i="2"/>
  <c r="D44" i="4" s="1"/>
  <c r="F44" i="4" s="1"/>
  <c r="D46" i="2"/>
  <c r="D46" i="4" s="1"/>
  <c r="F46" i="4" s="1"/>
  <c r="D47" i="2"/>
  <c r="D47" i="4" s="1"/>
  <c r="F47" i="4" s="1"/>
  <c r="D48" i="2"/>
  <c r="D48" i="4" s="1"/>
  <c r="F48" i="4" s="1"/>
  <c r="D49" i="2"/>
  <c r="D49" i="4" s="1"/>
  <c r="F49" i="4" s="1"/>
  <c r="D50" i="2"/>
  <c r="D50" i="4" s="1"/>
  <c r="F50" i="4" s="1"/>
  <c r="D52" i="2"/>
  <c r="D52" i="4" s="1"/>
  <c r="F52" i="4" s="1"/>
  <c r="D53" i="2"/>
  <c r="D53" i="4" s="1"/>
  <c r="F53" i="4" s="1"/>
  <c r="D54" i="2"/>
  <c r="D54" i="4" s="1"/>
  <c r="F54" i="4" s="1"/>
  <c r="D55" i="2"/>
  <c r="D55" i="4" s="1"/>
  <c r="F55" i="4" s="1"/>
  <c r="D56" i="2"/>
  <c r="D56" i="4" s="1"/>
  <c r="F56" i="4" s="1"/>
  <c r="D57" i="2"/>
  <c r="D57" i="4" s="1"/>
  <c r="F57" i="4" s="1"/>
  <c r="D58" i="2"/>
  <c r="D58" i="4" s="1"/>
  <c r="F58" i="4" s="1"/>
  <c r="D59" i="2"/>
  <c r="D59" i="4" s="1"/>
  <c r="F59" i="4" s="1"/>
  <c r="D60" i="2"/>
  <c r="D60" i="4" s="1"/>
  <c r="F60" i="4" s="1"/>
  <c r="D61" i="2"/>
  <c r="D61" i="4" s="1"/>
  <c r="F61" i="4" s="1"/>
  <c r="D62" i="2"/>
  <c r="D62" i="4" s="1"/>
  <c r="F62" i="4" s="1"/>
  <c r="D63" i="2"/>
  <c r="D63" i="4" s="1"/>
  <c r="F63" i="4" s="1"/>
  <c r="D64" i="2"/>
  <c r="D64" i="4" s="1"/>
  <c r="F64" i="4" s="1"/>
  <c r="D65" i="2"/>
  <c r="D65" i="4" s="1"/>
  <c r="F65" i="4" s="1"/>
  <c r="D66" i="2"/>
  <c r="D66" i="4" s="1"/>
  <c r="F66" i="4" s="1"/>
  <c r="D67" i="2"/>
  <c r="D67" i="4" s="1"/>
  <c r="F67" i="4" s="1"/>
  <c r="D68" i="2"/>
  <c r="D68" i="4" s="1"/>
  <c r="D70" i="2"/>
  <c r="D70" i="4" s="1"/>
  <c r="F70" i="4" s="1"/>
  <c r="D27" i="2"/>
  <c r="D26" i="4" s="1"/>
  <c r="F26" i="4" s="1"/>
  <c r="D10" i="2"/>
  <c r="D11" i="4" s="1"/>
  <c r="F11" i="4" s="1"/>
  <c r="D11" i="2"/>
  <c r="D12" i="4" s="1"/>
  <c r="F12" i="4" s="1"/>
  <c r="D13" i="2"/>
  <c r="D14" i="4" s="1"/>
  <c r="F14" i="4" s="1"/>
  <c r="D15" i="2"/>
  <c r="D16" i="4" s="1"/>
  <c r="F16" i="4" s="1"/>
  <c r="D9" i="2"/>
  <c r="D10" i="4" s="1"/>
  <c r="F10" i="4" s="1"/>
  <c r="D7" i="2" l="1"/>
  <c r="D20" i="2" s="1"/>
  <c r="D8" i="4"/>
  <c r="F9" i="4"/>
  <c r="D26" i="2"/>
  <c r="D81" i="2" s="1"/>
  <c r="J7" i="2"/>
  <c r="L7" i="2"/>
  <c r="L20" i="2" s="1"/>
  <c r="L87" i="2" s="1"/>
  <c r="H16" i="2"/>
  <c r="H20" i="2" s="1"/>
  <c r="H87" i="2" s="1"/>
  <c r="L16" i="2"/>
  <c r="N16" i="2"/>
  <c r="H81" i="2"/>
  <c r="H88" i="2" s="1"/>
  <c r="D20" i="4" l="1"/>
  <c r="F8" i="4"/>
  <c r="E83" i="2"/>
  <c r="D88" i="2"/>
  <c r="N20" i="2"/>
  <c r="N87" i="2" s="1"/>
  <c r="N89" i="2" s="1"/>
  <c r="L81" i="2"/>
  <c r="L88" i="2" s="1"/>
  <c r="L89" i="2" s="1"/>
  <c r="J20" i="2"/>
  <c r="H89" i="2"/>
  <c r="D89" i="4" l="1"/>
  <c r="F89" i="4" s="1"/>
  <c r="F20" i="4"/>
  <c r="J87" i="2"/>
  <c r="J89" i="2"/>
  <c r="F16" i="2" l="1"/>
  <c r="F20" i="2" l="1"/>
  <c r="F87" i="2" s="1"/>
  <c r="F89" i="2" s="1"/>
  <c r="D87" i="2"/>
  <c r="A9" i="2"/>
  <c r="A10" i="2" s="1"/>
  <c r="A11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D89" i="2" l="1"/>
  <c r="D25" i="4"/>
  <c r="D81" i="4" l="1"/>
  <c r="F25" i="4"/>
  <c r="F81" i="4" l="1"/>
  <c r="D90" i="4"/>
  <c r="F90" i="4" l="1"/>
  <c r="D91" i="4"/>
</calcChain>
</file>

<file path=xl/sharedStrings.xml><?xml version="1.0" encoding="utf-8"?>
<sst xmlns="http://schemas.openxmlformats.org/spreadsheetml/2006/main" count="241" uniqueCount="113">
  <si>
    <t>(у хиљадама динара)</t>
  </si>
  <si>
    <t>Редни број</t>
  </si>
  <si>
    <t>Опис</t>
  </si>
  <si>
    <t>I</t>
  </si>
  <si>
    <t>ТЕКУЋИ ПРИХОДИ</t>
  </si>
  <si>
    <t>Приход од имовине који припада имаоцима полиса осигурања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</si>
  <si>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</si>
  <si>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</si>
  <si>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Текући добровољни трансфери од физичких и правних лица</t>
  </si>
  <si>
    <t>II</t>
  </si>
  <si>
    <t>ПРИМАЊА ОД ПРОДАЈЕ НЕФИНАНСИЈСКЕ ИМОВИНЕ</t>
  </si>
  <si>
    <t>УКУПНИ ПРИХОДИ И ПРИМАЊА
 (I+II)</t>
  </si>
  <si>
    <t xml:space="preserve">I </t>
  </si>
  <si>
    <t>ТЕКУЋИ РАСХОДИ</t>
  </si>
  <si>
    <t>Плате, додаци и накнаде запослених</t>
  </si>
  <si>
    <t xml:space="preserve">Допринос за пензијско и инвалидско осигурање </t>
  </si>
  <si>
    <t>Допринос за здравствено осигурање</t>
  </si>
  <si>
    <t>Накнаде у натури</t>
  </si>
  <si>
    <t>Исплата накнада за време одсуствовања с посла на терет фондова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</si>
  <si>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</si>
  <si>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</si>
  <si>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</si>
  <si>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</si>
  <si>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</si>
  <si>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</si>
  <si>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</si>
  <si>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</si>
  <si>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</si>
  <si>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Остали трошкови</t>
  </si>
  <si>
    <t>Трошкови службених путовања у земљи</t>
  </si>
  <si>
    <t>Трошкови службених путовања у иностранству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</si>
  <si>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</si>
  <si>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</si>
  <si>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</si>
  <si>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</si>
  <si>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Репрезентација</t>
  </si>
  <si>
    <t>Медицинске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</si>
  <si>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</si>
  <si>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</si>
  <si>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</si>
  <si>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</si>
  <si>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</si>
  <si>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</si>
  <si>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</si>
  <si>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</si>
  <si>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</si>
  <si>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Остали порези</t>
  </si>
  <si>
    <t>Обавезне таксе</t>
  </si>
  <si>
    <t xml:space="preserve">Новчане казне   </t>
  </si>
  <si>
    <t>Новчане казне и пенали по решењу судa</t>
  </si>
  <si>
    <t xml:space="preserve">II </t>
  </si>
  <si>
    <t>ИЗДАЦИ ЗА НЕФИНАНСИЈСКУ ИМОВИНУ</t>
  </si>
  <si>
    <t>Пројектно планирање</t>
  </si>
  <si>
    <t>Административна опрема</t>
  </si>
  <si>
    <t xml:space="preserve">Опрема за заштиту животне средине </t>
  </si>
  <si>
    <t>Медицинска и лабораторијска опрема</t>
  </si>
  <si>
    <t>Нематеријална имовинa</t>
  </si>
  <si>
    <t>Остале опште услуге</t>
  </si>
  <si>
    <t>1</t>
  </si>
  <si>
    <t>Залихе робе за даљу продају</t>
  </si>
  <si>
    <t>Опрема за производњу, моторна, непокретна и немоторна опрема</t>
  </si>
  <si>
    <t>Примања од продаје робе за даљу продају</t>
  </si>
  <si>
    <t>РБ</t>
  </si>
  <si>
    <t>Накнада штете за повреде или штету нанету од стране државних органа</t>
  </si>
  <si>
    <t>УКУПНИ РАСХОДИ И ИЗДАЦИ (I +II )</t>
  </si>
  <si>
    <t>Kазне за кашњење</t>
  </si>
  <si>
    <t>Капитално одржавање зграда и објеката</t>
  </si>
  <si>
    <t>Конто</t>
  </si>
  <si>
    <t>Суфицит ( + )  или   Дефицит ( - )</t>
  </si>
  <si>
    <t xml:space="preserve"> </t>
  </si>
  <si>
    <t xml:space="preserve">Меморандумске ставке за рефундацију расхода </t>
  </si>
  <si>
    <t>Материјали за очување животне средине и науку</t>
  </si>
  <si>
    <t>Отплата камата домаћим јавним фин.институцијама</t>
  </si>
  <si>
    <t>Остале текуће дотације по закону-инвалиди</t>
  </si>
  <si>
    <t>Остале некретнине и опрема</t>
  </si>
  <si>
    <t>III  ФИНАНСИЈСКИ  РЕЗУЛТАТ</t>
  </si>
  <si>
    <t>ООСО-БОЛНИЦА</t>
  </si>
  <si>
    <t>СОПСТВЕНИ ПРИХОДИ</t>
  </si>
  <si>
    <t>ДОНАЦИЈЕ</t>
  </si>
  <si>
    <t>НИВО РЕПУБЛИКЕ</t>
  </si>
  <si>
    <t>ООСО РЕХАБИЛ.</t>
  </si>
  <si>
    <t>Трансфери између  корисника на истом нивоу</t>
  </si>
  <si>
    <t>Примања од продаје непокретности</t>
  </si>
  <si>
    <t>Примања од продаје осталих основних средстава</t>
  </si>
  <si>
    <t>Мешовити и неодређени приходи</t>
  </si>
  <si>
    <t>Трансфери из буџета РС</t>
  </si>
  <si>
    <t>ПЛАН ЗА 2025 укупно</t>
  </si>
  <si>
    <t>I-XII 2025.години</t>
  </si>
  <si>
    <t xml:space="preserve"> I  ПЛАН ПРИХОДА И ПРИМАЊА У ПЕРИОДУ</t>
  </si>
  <si>
    <t>Извршење</t>
  </si>
  <si>
    <t>извршење</t>
  </si>
  <si>
    <t>Приходи и примања у 2025. години</t>
  </si>
  <si>
    <t>Расходи и издаци у  2025. години.</t>
  </si>
  <si>
    <t xml:space="preserve">II  ПЛАН РАСХОДА И ИЗДАТАКА У ПЕРИОДУ I-XII 2025.години     </t>
  </si>
  <si>
    <t>Остали трошкови транспорта</t>
  </si>
  <si>
    <t>% 
остварења</t>
  </si>
  <si>
    <t>Трансфери између буџетских корисника на истом нивоу</t>
  </si>
  <si>
    <t>Приходи из буџета</t>
  </si>
  <si>
    <t>Трошкови службених путовања пензионера</t>
  </si>
  <si>
    <t>Административне услуге</t>
  </si>
  <si>
    <t>II  ФИНАНСИЈСКИ  РЕЗУЛТАТ</t>
  </si>
  <si>
    <t>%</t>
  </si>
  <si>
    <t>План за                      2025. год.</t>
  </si>
  <si>
    <t>Остварење
2025. год.</t>
  </si>
  <si>
    <t>Остварење
 2025. год.</t>
  </si>
  <si>
    <t>Остварење                       2025.</t>
  </si>
  <si>
    <t>ИЗВЕШТАЈ О ИЗВРШЕЊУ ФИНАНСИЈСКОГ ПЛАНА СПЕЦИЈАЛНА БОЛНИЦА" СОКОБАЊА " ЗА ПЕРИОД I- IX-2025. ГОДИНЕ</t>
  </si>
  <si>
    <t>СПЕЦИЈАЛНА БОЛНИЦА "СОКОБАЊА"-СОКОБАЊА ПРОЈЕКТОВАНИ БИЛАНС УСПЕХА ЗА ПЕРИОД I-XII 2025- ИЗВРШЕЊЕ  ОД 01.01.2025 ДО 31.12.2025</t>
  </si>
  <si>
    <t>Закуп имовине и опреме</t>
  </si>
  <si>
    <t>СОПСТВЕНИ РАСХОДИ</t>
  </si>
  <si>
    <t>СПЕЦИЈАЛНА БОЛНИЦА "СОКОБАЊА"-СОКОБАЊА ПРОЈЕКТОВАНИ БИЛАНС УСПЕХА ЗА ПЕРИОД     01.01.-31.12.2025</t>
  </si>
  <si>
    <t xml:space="preserve"> I  ОСТВАРЕЊЕ ПЛАНА ПРИХОДА И ПРИМАЊА У ПЕРИОДУ 01.01.-31.12.2025</t>
  </si>
  <si>
    <t>II ОСТВАРЕЊЕ ПЛАНА РАСХОДА И ИЗДАТАКА У ПЕРИОДУ 01.01.-31.12.2025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</si>
</sst>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 &quot;#,##0.00"/>
  </numFmts>
  <fonts count="9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C00000"/>
      <name val="Arial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0" fillId="0" borderId="0" xfId="0" applyNumberFormat="1"/>
    <xf numFmtId="164" fontId="0" fillId="3" borderId="1" xfId="0" applyNumberForma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3" fontId="0" fillId="3" borderId="1" xfId="0" applyNumberFormat="1" applyFill="1" applyBorder="1" applyAlignment="1" applyProtection="1">
      <alignment horizontal="right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>
      <alignment horizontal="right" wrapText="1"/>
    </xf>
    <xf numFmtId="164" fontId="0" fillId="0" borderId="1" xfId="0" applyNumberFormat="1" applyBorder="1"/>
    <xf numFmtId="3" fontId="2" fillId="0" borderId="1" xfId="0" applyNumberFormat="1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wrapText="1"/>
    </xf>
    <xf numFmtId="3" fontId="0" fillId="3" borderId="1" xfId="0" applyNumberFormat="1" applyFill="1" applyBorder="1"/>
    <xf numFmtId="164" fontId="0" fillId="3" borderId="1" xfId="0" applyNumberFormat="1" applyFill="1" applyBorder="1" applyAlignment="1" applyProtection="1">
      <alignment horizontal="right" wrapText="1"/>
      <protection locked="0"/>
    </xf>
    <xf numFmtId="10" fontId="2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3" fontId="0" fillId="0" borderId="1" xfId="0" applyNumberFormat="1" applyBorder="1" applyAlignment="1" applyProtection="1">
      <alignment horizontal="right" wrapText="1"/>
      <protection locked="0"/>
    </xf>
    <xf numFmtId="3" fontId="5" fillId="0" borderId="1" xfId="0" applyNumberFormat="1" applyFont="1" applyBorder="1" applyAlignment="1" applyProtection="1">
      <alignment horizontal="right" wrapText="1"/>
      <protection locked="0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164" fontId="2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3" fontId="6" fillId="3" borderId="1" xfId="0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</cellXfs>
  <cellStyles count="3">
    <cellStyle name="Normal" xfId="0" builtinId="0"/>
    <cellStyle name="Normal 2" xfId="2" xr:uid="{00000000-0005-0000-0000-000001000000}"/>
    <cellStyle name="Normal_ZR_Obrasci_200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opLeftCell="A49" workbookViewId="0">
      <selection activeCell="E54" sqref="E54"/>
    </sheetView>
  </sheetViews>
  <sheetFormatPr defaultRowHeight="12.75" x14ac:dyDescent="0.2"/>
  <cols>
    <col min="1" max="1" width="6.85546875" customWidth="1"/>
    <col min="3" max="3" width="35.42578125" customWidth="1"/>
    <col min="4" max="4" width="15.5703125" customWidth="1"/>
    <col min="5" max="5" width="15.140625" customWidth="1"/>
    <col min="6" max="6" width="16.42578125" customWidth="1"/>
  </cols>
  <sheetData>
    <row r="1" spans="1:6" ht="33" customHeight="1" x14ac:dyDescent="0.25">
      <c r="A1" s="78" t="s">
        <v>110</v>
      </c>
      <c r="B1" s="78"/>
      <c r="C1" s="78"/>
      <c r="D1" s="78"/>
      <c r="E1" s="78"/>
      <c r="F1" s="78"/>
    </row>
    <row r="2" spans="1:6" ht="39" customHeight="1" x14ac:dyDescent="0.2">
      <c r="A2" s="79" t="s">
        <v>106</v>
      </c>
      <c r="B2" s="79"/>
      <c r="C2" s="79"/>
      <c r="D2" s="79"/>
      <c r="E2" s="79"/>
      <c r="F2" s="79"/>
    </row>
    <row r="3" spans="1:6" x14ac:dyDescent="0.2">
      <c r="A3" s="79"/>
      <c r="B3" s="79"/>
      <c r="C3" s="79"/>
      <c r="D3" s="79"/>
      <c r="E3" s="79"/>
      <c r="F3" s="79"/>
    </row>
    <row r="5" spans="1:6" ht="33" customHeight="1" x14ac:dyDescent="0.2">
      <c r="A5" s="80" t="s">
        <v>111</v>
      </c>
      <c r="B5" s="80"/>
      <c r="C5" s="80"/>
      <c r="D5" s="80"/>
      <c r="E5" s="81" t="s">
        <v>0</v>
      </c>
      <c r="F5" s="81"/>
    </row>
    <row r="6" spans="1:6" ht="52.5" customHeight="1" x14ac:dyDescent="0.2">
      <c r="A6" s="15" t="s">
        <v>62</v>
      </c>
      <c r="B6" s="15" t="s">
        <v>67</v>
      </c>
      <c r="C6" s="15" t="s">
        <v>2</v>
      </c>
      <c r="D6" s="19" t="s">
        <v>102</v>
      </c>
      <c r="E6" s="15" t="s">
        <v>103</v>
      </c>
      <c r="F6" s="15" t="s">
        <v>95</v>
      </c>
    </row>
    <row r="7" spans="1:6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</row>
    <row r="8" spans="1:6" ht="33.75" customHeight="1" x14ac:dyDescent="0.2">
      <c r="A8" s="17" t="s">
        <v>3</v>
      </c>
      <c r="B8" s="14">
        <v>700000</v>
      </c>
      <c r="C8" s="14" t="s">
        <v>4</v>
      </c>
      <c r="D8" s="10">
        <f>SUM(D9:D16)</f>
        <v>834915</v>
      </c>
      <c r="E8" s="10">
        <f>SUM(E9:E16)</f>
        <v>774050</v>
      </c>
      <c r="F8" s="55">
        <f>E8/D8</f>
        <v>0.92710036351005787</v>
      </c>
    </row>
    <row r="9" spans="1:6" ht="33.75" customHeight="1" x14ac:dyDescent="0.2">
      <c r="A9" s="18" t="s">
        <v>58</v>
      </c>
      <c r="B9" s="7">
        <v>741400</v>
      </c>
      <c r="C9" s="7" t="s">
        <v>5</v>
      </c>
      <c r="D9" s="9">
        <f>'ПО ИЗВОРУ ФИНАНСИРАЊА'!D8</f>
        <v>400</v>
      </c>
      <c r="E9" s="8">
        <f>'ПО ИЗВОРУ ФИНАНСИРАЊА'!E8</f>
        <v>323</v>
      </c>
      <c r="F9" s="56">
        <f t="shared" ref="F9:F20" si="0">E9/D9</f>
        <v>0.8075</v>
      </c>
    </row>
    <row r="10" spans="1:6" ht="54" customHeight="1" x14ac:dyDescent="0.2">
      <c r="A10" s="32">
        <f>A9+1</f>
        <v>2</v>
      </c>
      <c r="B10" s="7">
        <v>742100</v>
      </c>
      <c r="C10" s="7" t="s">
        <v>6</v>
      </c>
      <c r="D10" s="9">
        <f>'ПО ИЗВОРУ ФИНАНСИРАЊА'!D9</f>
        <v>3700</v>
      </c>
      <c r="E10" s="8">
        <f>'ПО ИЗВОРУ ФИНАНСИРАЊА'!E9</f>
        <v>3699</v>
      </c>
      <c r="F10" s="56">
        <f t="shared" si="0"/>
        <v>0.99972972972972973</v>
      </c>
    </row>
    <row r="11" spans="1:6" ht="33.75" customHeight="1" x14ac:dyDescent="0.2">
      <c r="A11" s="32">
        <f t="shared" ref="A11:A16" si="1">A10+1</f>
        <v>3</v>
      </c>
      <c r="B11" s="7">
        <v>742300</v>
      </c>
      <c r="C11" s="7" t="s">
        <v>7</v>
      </c>
      <c r="D11" s="9">
        <f>'ПО ИЗВОРУ ФИНАНСИРАЊА'!D10</f>
        <v>124160</v>
      </c>
      <c r="E11" s="8">
        <f>'ПО ИЗВОРУ ФИНАНСИРАЊА'!E10</f>
        <v>119267</v>
      </c>
      <c r="F11" s="56">
        <f t="shared" si="0"/>
        <v>0.96059117268041239</v>
      </c>
    </row>
    <row r="12" spans="1:6" ht="33.75" customHeight="1" x14ac:dyDescent="0.2">
      <c r="A12" s="32">
        <f t="shared" si="1"/>
        <v>4</v>
      </c>
      <c r="B12" s="12">
        <v>744100</v>
      </c>
      <c r="C12" s="12" t="s">
        <v>8</v>
      </c>
      <c r="D12" s="66">
        <f>'ПО ИЗВОРУ ФИНАНСИРАЊА'!D11</f>
        <v>650</v>
      </c>
      <c r="E12" s="57">
        <f>'ПО ИЗВОРУ ФИНАНСИРАЊА'!E11</f>
        <v>471</v>
      </c>
      <c r="F12" s="56">
        <f t="shared" si="0"/>
        <v>0.72461538461538466</v>
      </c>
    </row>
    <row r="13" spans="1:6" ht="33.75" customHeight="1" x14ac:dyDescent="0.2">
      <c r="A13" s="32">
        <v>5</v>
      </c>
      <c r="B13" s="12">
        <v>745100</v>
      </c>
      <c r="C13" s="12" t="s">
        <v>84</v>
      </c>
      <c r="D13" s="9">
        <f>'ПО ИЗВОРУ ФИНАНСИРАЊА'!D12</f>
        <v>500</v>
      </c>
      <c r="E13" s="8">
        <f>'ПО ИЗВОРУ ФИНАНСИРАЊА'!E12</f>
        <v>499</v>
      </c>
      <c r="F13" s="56">
        <f t="shared" si="0"/>
        <v>0.998</v>
      </c>
    </row>
    <row r="14" spans="1:6" ht="33.75" customHeight="1" x14ac:dyDescent="0.2">
      <c r="A14" s="32">
        <v>6</v>
      </c>
      <c r="B14" s="7">
        <v>771100</v>
      </c>
      <c r="C14" s="7" t="s">
        <v>70</v>
      </c>
      <c r="D14" s="9">
        <f>'ПО ИЗВОРУ ФИНАНСИРАЊА'!D13</f>
        <v>500</v>
      </c>
      <c r="E14" s="8">
        <f>'ПО ИЗВОРУ ФИНАНСИРАЊА'!E13</f>
        <v>0</v>
      </c>
      <c r="F14" s="56">
        <f t="shared" si="0"/>
        <v>0</v>
      </c>
    </row>
    <row r="15" spans="1:6" ht="33.75" customHeight="1" x14ac:dyDescent="0.2">
      <c r="A15" s="32">
        <v>7</v>
      </c>
      <c r="B15" s="7">
        <v>781111</v>
      </c>
      <c r="C15" s="7" t="s">
        <v>96</v>
      </c>
      <c r="D15" s="9">
        <f>'ПО ИЗВОРУ ФИНАНСИРАЊА'!D14</f>
        <v>682905</v>
      </c>
      <c r="E15" s="8">
        <f>'ПО ИЗВОРУ ФИНАНСИРАЊА'!E14</f>
        <v>629550</v>
      </c>
      <c r="F15" s="56">
        <f t="shared" si="0"/>
        <v>0.92187053836185118</v>
      </c>
    </row>
    <row r="16" spans="1:6" ht="33.75" customHeight="1" x14ac:dyDescent="0.2">
      <c r="A16" s="32">
        <f t="shared" si="1"/>
        <v>8</v>
      </c>
      <c r="B16" s="7">
        <v>781121</v>
      </c>
      <c r="C16" s="12" t="s">
        <v>97</v>
      </c>
      <c r="D16" s="9">
        <f>'ПО ИЗВОРУ ФИНАНСИРАЊА'!D15</f>
        <v>22100</v>
      </c>
      <c r="E16" s="8">
        <f>'ПО ИЗВОРУ ФИНАНСИРАЊА'!E15</f>
        <v>20241</v>
      </c>
      <c r="F16" s="56">
        <f t="shared" si="0"/>
        <v>0.91588235294117648</v>
      </c>
    </row>
    <row r="17" spans="1:6" ht="33.75" customHeight="1" x14ac:dyDescent="0.2">
      <c r="A17" s="13" t="s">
        <v>9</v>
      </c>
      <c r="B17" s="14">
        <v>800000</v>
      </c>
      <c r="C17" s="14" t="s">
        <v>10</v>
      </c>
      <c r="D17" s="10">
        <f>SUM(D18:D19)</f>
        <v>6831</v>
      </c>
      <c r="E17" s="10">
        <f>SUM(E18:E19)</f>
        <v>5810</v>
      </c>
      <c r="F17" s="55">
        <f t="shared" si="0"/>
        <v>0.85053432879519841</v>
      </c>
    </row>
    <row r="18" spans="1:6" ht="33.75" customHeight="1" x14ac:dyDescent="0.2">
      <c r="A18" s="75">
        <v>1</v>
      </c>
      <c r="B18" s="76">
        <v>813100</v>
      </c>
      <c r="C18" s="7" t="s">
        <v>83</v>
      </c>
      <c r="D18" s="77">
        <f>'ПО ИЗВОРУ ФИНАНСИРАЊА'!D18</f>
        <v>231</v>
      </c>
      <c r="E18" s="77">
        <f>'ПО ИЗВОРУ ФИНАНСИРАЊА'!E18</f>
        <v>231</v>
      </c>
      <c r="F18" s="55">
        <f t="shared" si="0"/>
        <v>1</v>
      </c>
    </row>
    <row r="19" spans="1:6" ht="33.75" customHeight="1" x14ac:dyDescent="0.2">
      <c r="A19" s="6">
        <v>2</v>
      </c>
      <c r="B19" s="7">
        <v>823100</v>
      </c>
      <c r="C19" s="7" t="s">
        <v>61</v>
      </c>
      <c r="D19" s="9">
        <f>'ПО ИЗВОРУ ФИНАНСИРАЊА'!D19</f>
        <v>6600</v>
      </c>
      <c r="E19" s="8">
        <f>'ПО ИЗВОРУ ФИНАНСИРАЊА'!E19</f>
        <v>5579</v>
      </c>
      <c r="F19" s="56">
        <f t="shared" si="0"/>
        <v>0.84530303030303033</v>
      </c>
    </row>
    <row r="20" spans="1:6" ht="33.75" customHeight="1" x14ac:dyDescent="0.2">
      <c r="A20" s="13"/>
      <c r="B20" s="7"/>
      <c r="C20" s="14" t="s">
        <v>11</v>
      </c>
      <c r="D20" s="10">
        <f>D17+D8</f>
        <v>841746</v>
      </c>
      <c r="E20" s="10">
        <f>E8+E17</f>
        <v>779860</v>
      </c>
      <c r="F20" s="55">
        <f t="shared" si="0"/>
        <v>0.92647900910726033</v>
      </c>
    </row>
    <row r="21" spans="1:6" ht="33.75" customHeight="1" x14ac:dyDescent="0.2">
      <c r="A21" s="58"/>
    </row>
    <row r="22" spans="1:6" ht="26.25" customHeight="1" x14ac:dyDescent="0.2">
      <c r="A22" s="82" t="s">
        <v>112</v>
      </c>
      <c r="B22" s="82"/>
      <c r="C22" s="82"/>
      <c r="D22" s="82"/>
      <c r="E22" s="83" t="s">
        <v>0</v>
      </c>
      <c r="F22" s="83"/>
    </row>
    <row r="23" spans="1:6" ht="46.5" customHeight="1" x14ac:dyDescent="0.2">
      <c r="A23" s="15" t="s">
        <v>62</v>
      </c>
      <c r="B23" s="15" t="s">
        <v>67</v>
      </c>
      <c r="C23" s="15" t="s">
        <v>2</v>
      </c>
      <c r="D23" s="19" t="s">
        <v>102</v>
      </c>
      <c r="E23" s="15" t="s">
        <v>104</v>
      </c>
      <c r="F23" s="15" t="s">
        <v>95</v>
      </c>
    </row>
    <row r="24" spans="1:6" ht="33.75" customHeight="1" x14ac:dyDescent="0.2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</row>
    <row r="25" spans="1:6" ht="33.75" customHeight="1" x14ac:dyDescent="0.2">
      <c r="A25" s="15" t="s">
        <v>12</v>
      </c>
      <c r="B25" s="15">
        <v>400000</v>
      </c>
      <c r="C25" s="15" t="s">
        <v>13</v>
      </c>
      <c r="D25" s="26">
        <f>SUM(D26:D70)</f>
        <v>849617</v>
      </c>
      <c r="E25" s="26">
        <f>SUM(E26:E70)</f>
        <v>779858</v>
      </c>
      <c r="F25" s="55">
        <f>E25/D25</f>
        <v>0.91789359205383136</v>
      </c>
    </row>
    <row r="26" spans="1:6" ht="33.75" customHeight="1" x14ac:dyDescent="0.2">
      <c r="A26" s="6">
        <v>1</v>
      </c>
      <c r="B26" s="6">
        <v>411100</v>
      </c>
      <c r="C26" s="7" t="s">
        <v>14</v>
      </c>
      <c r="D26" s="67">
        <f>'ПО ИЗВОРУ ФИНАНСИРАЊА'!D27</f>
        <v>486957</v>
      </c>
      <c r="E26" s="59">
        <f>'ПО ИЗВОРУ ФИНАНСИРАЊА'!E27</f>
        <v>465232</v>
      </c>
      <c r="F26" s="56">
        <f t="shared" ref="F26:F81" si="2">E26/D26</f>
        <v>0.95538620453140621</v>
      </c>
    </row>
    <row r="27" spans="1:6" ht="33.75" customHeight="1" x14ac:dyDescent="0.2">
      <c r="A27" s="6">
        <f>A26+1</f>
        <v>2</v>
      </c>
      <c r="B27" s="6">
        <v>412100</v>
      </c>
      <c r="C27" s="7" t="s">
        <v>15</v>
      </c>
      <c r="D27" s="67">
        <f>'ПО ИЗВОРУ ФИНАНСИРАЊА'!D28</f>
        <v>48222</v>
      </c>
      <c r="E27" s="59">
        <f>'ПО ИЗВОРУ ФИНАНСИРАЊА'!E28</f>
        <v>46635</v>
      </c>
      <c r="F27" s="56">
        <f t="shared" si="2"/>
        <v>0.96708971009082989</v>
      </c>
    </row>
    <row r="28" spans="1:6" ht="33.75" customHeight="1" x14ac:dyDescent="0.2">
      <c r="A28" s="6">
        <f t="shared" ref="A28:A39" si="3">A27+1</f>
        <v>3</v>
      </c>
      <c r="B28" s="6">
        <v>412200</v>
      </c>
      <c r="C28" s="7" t="s">
        <v>16</v>
      </c>
      <c r="D28" s="67">
        <f>'ПО ИЗВОРУ ФИНАНСИРАЊА'!D29</f>
        <v>25321</v>
      </c>
      <c r="E28" s="59">
        <f>'ПО ИЗВОРУ ФИНАНСИРАЊА'!E29</f>
        <v>24011</v>
      </c>
      <c r="F28" s="56">
        <f t="shared" si="2"/>
        <v>0.94826428656056239</v>
      </c>
    </row>
    <row r="29" spans="1:6" ht="33.75" customHeight="1" x14ac:dyDescent="0.2">
      <c r="A29" s="6">
        <f t="shared" si="3"/>
        <v>4</v>
      </c>
      <c r="B29" s="6">
        <v>413100</v>
      </c>
      <c r="C29" s="7" t="s">
        <v>17</v>
      </c>
      <c r="D29" s="67">
        <f>'ПО ИЗВОРУ ФИНАНСИРАЊА'!D30</f>
        <v>0</v>
      </c>
      <c r="E29" s="59"/>
      <c r="F29" s="56">
        <v>0</v>
      </c>
    </row>
    <row r="30" spans="1:6" ht="36.75" customHeight="1" x14ac:dyDescent="0.2">
      <c r="A30" s="6">
        <f t="shared" si="3"/>
        <v>5</v>
      </c>
      <c r="B30" s="6">
        <v>414100</v>
      </c>
      <c r="C30" s="7" t="s">
        <v>18</v>
      </c>
      <c r="D30" s="67">
        <f>'ПО ИЗВОРУ ФИНАНСИРАЊА'!D31</f>
        <v>500</v>
      </c>
      <c r="E30" s="59">
        <f>'ПО ИЗВОРУ ФИНАНСИРАЊА'!E31</f>
        <v>0</v>
      </c>
      <c r="F30" s="56">
        <f t="shared" si="2"/>
        <v>0</v>
      </c>
    </row>
    <row r="31" spans="1:6" ht="33.75" customHeight="1" x14ac:dyDescent="0.2">
      <c r="A31" s="6">
        <f t="shared" si="3"/>
        <v>6</v>
      </c>
      <c r="B31" s="6">
        <v>414300</v>
      </c>
      <c r="C31" s="7" t="s">
        <v>19</v>
      </c>
      <c r="D31" s="67">
        <f>'ПО ИЗВОРУ ФИНАНСИРАЊА'!D32</f>
        <v>7715</v>
      </c>
      <c r="E31" s="59">
        <f>'ПО ИЗВОРУ ФИНАНСИРАЊА'!E32</f>
        <v>4535</v>
      </c>
      <c r="F31" s="56">
        <f t="shared" si="2"/>
        <v>0.58781594296824369</v>
      </c>
    </row>
    <row r="32" spans="1:6" ht="46.5" customHeight="1" x14ac:dyDescent="0.2">
      <c r="A32" s="6">
        <f t="shared" si="3"/>
        <v>7</v>
      </c>
      <c r="B32" s="6">
        <v>414400</v>
      </c>
      <c r="C32" s="7" t="s">
        <v>20</v>
      </c>
      <c r="D32" s="67">
        <f>'ПО ИЗВОРУ ФИНАНСИРАЊА'!D33</f>
        <v>1790</v>
      </c>
      <c r="E32" s="59">
        <f>'ПО ИЗВОРУ ФИНАНСИРАЊА'!E33</f>
        <v>1206</v>
      </c>
      <c r="F32" s="56">
        <f t="shared" si="2"/>
        <v>0.67374301675977655</v>
      </c>
    </row>
    <row r="33" spans="1:6" ht="33.75" customHeight="1" x14ac:dyDescent="0.2">
      <c r="A33" s="6">
        <f t="shared" si="3"/>
        <v>8</v>
      </c>
      <c r="B33" s="6">
        <v>415100</v>
      </c>
      <c r="C33" s="7" t="s">
        <v>21</v>
      </c>
      <c r="D33" s="67">
        <f>'ПО ИЗВОРУ ФИНАНСИРАЊА'!D34</f>
        <v>17543</v>
      </c>
      <c r="E33" s="59">
        <f>'ПО ИЗВОРУ ФИНАНСИРАЊА'!E34</f>
        <v>16655</v>
      </c>
      <c r="F33" s="56">
        <f t="shared" si="2"/>
        <v>0.94938151969446505</v>
      </c>
    </row>
    <row r="34" spans="1:6" ht="33.75" customHeight="1" x14ac:dyDescent="0.2">
      <c r="A34" s="6">
        <f t="shared" si="3"/>
        <v>9</v>
      </c>
      <c r="B34" s="6">
        <v>416100</v>
      </c>
      <c r="C34" s="7" t="s">
        <v>22</v>
      </c>
      <c r="D34" s="67">
        <f>'ПО ИЗВОРУ ФИНАНСИРАЊА'!D35</f>
        <v>6934</v>
      </c>
      <c r="E34" s="59">
        <f>'ПО ИЗВОРУ ФИНАНСИРАЊА'!E35</f>
        <v>5409</v>
      </c>
      <c r="F34" s="56">
        <f t="shared" si="2"/>
        <v>0.78006922411306601</v>
      </c>
    </row>
    <row r="35" spans="1:6" ht="33.75" customHeight="1" x14ac:dyDescent="0.2">
      <c r="A35" s="6">
        <f t="shared" si="3"/>
        <v>10</v>
      </c>
      <c r="B35" s="6">
        <v>421100</v>
      </c>
      <c r="C35" s="7" t="s">
        <v>23</v>
      </c>
      <c r="D35" s="67">
        <f>'ПО ИЗВОРУ ФИНАНСИРАЊА'!D36</f>
        <v>1810</v>
      </c>
      <c r="E35" s="59">
        <f>'ПО ИЗВОРУ ФИНАНСИРАЊА'!E36</f>
        <v>1309</v>
      </c>
      <c r="F35" s="56">
        <f t="shared" si="2"/>
        <v>0.72320441988950279</v>
      </c>
    </row>
    <row r="36" spans="1:6" ht="33.75" customHeight="1" x14ac:dyDescent="0.2">
      <c r="A36" s="6">
        <f t="shared" si="3"/>
        <v>11</v>
      </c>
      <c r="B36" s="6">
        <v>421200</v>
      </c>
      <c r="C36" s="7" t="s">
        <v>24</v>
      </c>
      <c r="D36" s="68">
        <f>'ПО ИЗВОРУ ФИНАНСИРАЊА'!D37</f>
        <v>60373</v>
      </c>
      <c r="E36" s="60">
        <f>'ПО ИЗВОРУ ФИНАНСИРАЊА'!E37</f>
        <v>52150</v>
      </c>
      <c r="F36" s="56">
        <f t="shared" si="2"/>
        <v>0.86379673032647042</v>
      </c>
    </row>
    <row r="37" spans="1:6" ht="33.75" customHeight="1" x14ac:dyDescent="0.2">
      <c r="A37" s="6">
        <f t="shared" si="3"/>
        <v>12</v>
      </c>
      <c r="B37" s="6">
        <v>421300</v>
      </c>
      <c r="C37" s="7" t="s">
        <v>25</v>
      </c>
      <c r="D37" s="67">
        <f>'ПО ИЗВОРУ ФИНАНСИРАЊА'!D38</f>
        <v>25238</v>
      </c>
      <c r="E37" s="59">
        <f>'ПО ИЗВОРУ ФИНАНСИРАЊА'!E38</f>
        <v>20873</v>
      </c>
      <c r="F37" s="56">
        <f t="shared" si="2"/>
        <v>0.82704651715666855</v>
      </c>
    </row>
    <row r="38" spans="1:6" ht="33.75" customHeight="1" x14ac:dyDescent="0.2">
      <c r="A38" s="6">
        <f t="shared" si="3"/>
        <v>13</v>
      </c>
      <c r="B38" s="6">
        <v>421400</v>
      </c>
      <c r="C38" s="7" t="s">
        <v>26</v>
      </c>
      <c r="D38" s="67">
        <f>'ПО ИЗВОРУ ФИНАНСИРАЊА'!D39</f>
        <v>2510</v>
      </c>
      <c r="E38" s="59">
        <f>'ПО ИЗВОРУ ФИНАНСИРАЊА'!E39</f>
        <v>1922</v>
      </c>
      <c r="F38" s="56">
        <f t="shared" si="2"/>
        <v>0.76573705179282869</v>
      </c>
    </row>
    <row r="39" spans="1:6" ht="33.75" customHeight="1" x14ac:dyDescent="0.2">
      <c r="A39" s="6">
        <f t="shared" si="3"/>
        <v>14</v>
      </c>
      <c r="B39" s="6">
        <v>421500</v>
      </c>
      <c r="C39" s="7" t="s">
        <v>27</v>
      </c>
      <c r="D39" s="68">
        <f>'ПО ИЗВОРУ ФИНАНСИРАЊА'!D40</f>
        <v>8900</v>
      </c>
      <c r="E39" s="59">
        <f>'ПО ИЗВОРУ ФИНАНСИРАЊА'!E40</f>
        <v>7687</v>
      </c>
      <c r="F39" s="56">
        <f t="shared" si="2"/>
        <v>0.86370786516853937</v>
      </c>
    </row>
    <row r="40" spans="1:6" ht="33.75" customHeight="1" x14ac:dyDescent="0.2">
      <c r="A40" s="6">
        <v>15</v>
      </c>
      <c r="B40" s="6">
        <v>421600</v>
      </c>
      <c r="C40" s="7" t="s">
        <v>108</v>
      </c>
      <c r="D40" s="72">
        <f>'ПО ИЗВОРУ ФИНАНСИРАЊА'!D41</f>
        <v>60</v>
      </c>
      <c r="E40" s="72">
        <f>'ПО ИЗВОРУ ФИНАНСИРАЊА'!E41</f>
        <v>60</v>
      </c>
      <c r="F40" s="56">
        <f t="shared" si="2"/>
        <v>1</v>
      </c>
    </row>
    <row r="41" spans="1:6" ht="33.75" customHeight="1" x14ac:dyDescent="0.2">
      <c r="A41" s="6">
        <v>16</v>
      </c>
      <c r="B41" s="6">
        <v>421900</v>
      </c>
      <c r="C41" s="7" t="s">
        <v>28</v>
      </c>
      <c r="D41" s="67">
        <f>'ПО ИЗВОРУ ФИНАНСИРАЊА'!D42</f>
        <v>580</v>
      </c>
      <c r="E41" s="59">
        <f>'ПО ИЗВОРУ ФИНАНСИРАЊА'!E42</f>
        <v>280</v>
      </c>
      <c r="F41" s="56">
        <f t="shared" si="2"/>
        <v>0.48275862068965519</v>
      </c>
    </row>
    <row r="42" spans="1:6" ht="33.75" customHeight="1" x14ac:dyDescent="0.2">
      <c r="A42" s="6">
        <v>17</v>
      </c>
      <c r="B42" s="6">
        <v>422100</v>
      </c>
      <c r="C42" s="7" t="s">
        <v>29</v>
      </c>
      <c r="D42" s="61">
        <f>'ПО ИЗВОРУ ФИНАНСИРАЊА'!D43</f>
        <v>1600</v>
      </c>
      <c r="E42" s="61">
        <f>'ПО ИЗВОРУ ФИНАНСИРАЊА'!E43</f>
        <v>1357</v>
      </c>
      <c r="F42" s="56">
        <f t="shared" si="2"/>
        <v>0.84812500000000002</v>
      </c>
    </row>
    <row r="43" spans="1:6" ht="33.75" customHeight="1" x14ac:dyDescent="0.2">
      <c r="A43" s="6">
        <v>18</v>
      </c>
      <c r="B43" s="6">
        <v>422200</v>
      </c>
      <c r="C43" s="7" t="s">
        <v>30</v>
      </c>
      <c r="D43" s="61">
        <f>'ПО ИЗВОРУ ФИНАНСИРАЊА'!D44</f>
        <v>150</v>
      </c>
      <c r="E43" s="62">
        <f>'ПО ИЗВОРУ ФИНАНСИРАЊА'!E44</f>
        <v>33</v>
      </c>
      <c r="F43" s="56">
        <f t="shared" si="2"/>
        <v>0.22</v>
      </c>
    </row>
    <row r="44" spans="1:6" ht="33.75" customHeight="1" x14ac:dyDescent="0.2">
      <c r="A44" s="6">
        <v>19</v>
      </c>
      <c r="B44" s="6">
        <v>422900</v>
      </c>
      <c r="C44" s="7" t="s">
        <v>98</v>
      </c>
      <c r="D44" s="61">
        <f>'ПО ИЗВОРУ ФИНАНСИРАЊА'!D45</f>
        <v>400</v>
      </c>
      <c r="E44" s="62">
        <f>'ПО ИЗВОРУ ФИНАНСИРАЊА'!E45</f>
        <v>7</v>
      </c>
      <c r="F44" s="56">
        <f t="shared" si="2"/>
        <v>1.7500000000000002E-2</v>
      </c>
    </row>
    <row r="45" spans="1:6" ht="33.75" customHeight="1" x14ac:dyDescent="0.2">
      <c r="A45" s="6">
        <v>20</v>
      </c>
      <c r="B45" s="6">
        <v>423100</v>
      </c>
      <c r="C45" s="7" t="s">
        <v>99</v>
      </c>
      <c r="D45" s="67"/>
      <c r="E45" s="59"/>
      <c r="F45" s="56">
        <v>0</v>
      </c>
    </row>
    <row r="46" spans="1:6" ht="33.75" customHeight="1" x14ac:dyDescent="0.2">
      <c r="A46" s="6">
        <v>21</v>
      </c>
      <c r="B46" s="6">
        <v>423200</v>
      </c>
      <c r="C46" s="7" t="s">
        <v>31</v>
      </c>
      <c r="D46" s="67">
        <f>'ПО ИЗВОРУ ФИНАНСИРАЊА'!D46</f>
        <v>4250</v>
      </c>
      <c r="E46" s="59">
        <f>'ПО ИЗВОРУ ФИНАНСИРАЊА'!E46</f>
        <v>3302</v>
      </c>
      <c r="F46" s="56">
        <f t="shared" si="2"/>
        <v>0.77694117647058825</v>
      </c>
    </row>
    <row r="47" spans="1:6" ht="33.75" customHeight="1" x14ac:dyDescent="0.2">
      <c r="A47" s="6">
        <v>22</v>
      </c>
      <c r="B47" s="6">
        <v>423300</v>
      </c>
      <c r="C47" s="7" t="s">
        <v>32</v>
      </c>
      <c r="D47" s="67">
        <f>'ПО ИЗВОРУ ФИНАНСИРАЊА'!D47</f>
        <v>4780</v>
      </c>
      <c r="E47" s="59">
        <f>'ПО ИЗВОРУ ФИНАНСИРАЊА'!E47</f>
        <v>4521</v>
      </c>
      <c r="F47" s="56">
        <f t="shared" si="2"/>
        <v>0.94581589958158996</v>
      </c>
    </row>
    <row r="48" spans="1:6" ht="33.75" customHeight="1" x14ac:dyDescent="0.2">
      <c r="A48" s="6">
        <v>23</v>
      </c>
      <c r="B48" s="6">
        <v>423400</v>
      </c>
      <c r="C48" s="7" t="s">
        <v>33</v>
      </c>
      <c r="D48" s="68">
        <f>'ПО ИЗВОРУ ФИНАНСИРАЊА'!D48</f>
        <v>2000</v>
      </c>
      <c r="E48" s="59">
        <f>'ПО ИЗВОРУ ФИНАНСИРАЊА'!E48</f>
        <v>1280</v>
      </c>
      <c r="F48" s="56">
        <f t="shared" si="2"/>
        <v>0.64</v>
      </c>
    </row>
    <row r="49" spans="1:6" ht="33.75" customHeight="1" x14ac:dyDescent="0.2">
      <c r="A49" s="6">
        <v>24</v>
      </c>
      <c r="B49" s="11">
        <v>423500</v>
      </c>
      <c r="C49" s="12" t="s">
        <v>34</v>
      </c>
      <c r="D49" s="68">
        <f>'ПО ИЗВОРУ ФИНАНСИРАЊА'!D49</f>
        <v>12600</v>
      </c>
      <c r="E49" s="59">
        <f>'ПО ИЗВОРУ ФИНАНСИРАЊА'!E49</f>
        <v>12179</v>
      </c>
      <c r="F49" s="56">
        <f t="shared" si="2"/>
        <v>0.96658730158730155</v>
      </c>
    </row>
    <row r="50" spans="1:6" ht="33.75" customHeight="1" x14ac:dyDescent="0.2">
      <c r="A50" s="6">
        <v>25</v>
      </c>
      <c r="B50" s="6">
        <v>423700</v>
      </c>
      <c r="C50" s="7" t="s">
        <v>35</v>
      </c>
      <c r="D50" s="67">
        <f>'ПО ИЗВОРУ ФИНАНСИРАЊА'!D50</f>
        <v>2040</v>
      </c>
      <c r="E50" s="59">
        <f>'ПО ИЗВОРУ ФИНАНСИРАЊА'!E50</f>
        <v>1473</v>
      </c>
      <c r="F50" s="56">
        <f t="shared" si="2"/>
        <v>0.72205882352941175</v>
      </c>
    </row>
    <row r="51" spans="1:6" ht="33.75" customHeight="1" x14ac:dyDescent="0.2">
      <c r="A51" s="6">
        <v>26</v>
      </c>
      <c r="B51" s="6">
        <v>423900</v>
      </c>
      <c r="C51" s="7" t="s">
        <v>57</v>
      </c>
      <c r="D51" s="67">
        <f>'ПО ИЗВОРУ ФИНАНСИРАЊА'!D51</f>
        <v>2100</v>
      </c>
      <c r="E51" s="59">
        <f>'ПО ИЗВОРУ ФИНАНСИРАЊА'!E51</f>
        <v>1842</v>
      </c>
      <c r="F51" s="56">
        <f t="shared" si="2"/>
        <v>0.87714285714285711</v>
      </c>
    </row>
    <row r="52" spans="1:6" ht="33.75" customHeight="1" x14ac:dyDescent="0.2">
      <c r="A52" s="6">
        <v>27</v>
      </c>
      <c r="B52" s="6">
        <v>424300</v>
      </c>
      <c r="C52" s="7" t="s">
        <v>36</v>
      </c>
      <c r="D52" s="67">
        <f>'ПО ИЗВОРУ ФИНАНСИРАЊА'!D52</f>
        <v>2330</v>
      </c>
      <c r="E52" s="59">
        <f>'ПО ИЗВОРУ ФИНАНСИРАЊА'!E52</f>
        <v>1536</v>
      </c>
      <c r="F52" s="56">
        <f t="shared" si="2"/>
        <v>0.65922746781115882</v>
      </c>
    </row>
    <row r="53" spans="1:6" ht="33.75" customHeight="1" x14ac:dyDescent="0.2">
      <c r="A53" s="6">
        <v>28</v>
      </c>
      <c r="B53" s="11">
        <v>424900</v>
      </c>
      <c r="C53" s="12" t="s">
        <v>37</v>
      </c>
      <c r="D53" s="68">
        <f>'ПО ИЗВОРУ ФИНАНСИРАЊА'!D53</f>
        <v>1600</v>
      </c>
      <c r="E53" s="60">
        <f>'ПО ИЗВОРУ ФИНАНСИРАЊА'!E53</f>
        <v>1524</v>
      </c>
      <c r="F53" s="56">
        <f t="shared" si="2"/>
        <v>0.95250000000000001</v>
      </c>
    </row>
    <row r="54" spans="1:6" ht="33.75" customHeight="1" x14ac:dyDescent="0.2">
      <c r="A54" s="6">
        <v>29</v>
      </c>
      <c r="B54" s="11">
        <v>425100</v>
      </c>
      <c r="C54" s="7" t="s">
        <v>38</v>
      </c>
      <c r="D54" s="68">
        <f>'ПО ИЗВОРУ ФИНАНСИРАЊА'!D54</f>
        <v>2550</v>
      </c>
      <c r="E54" s="60">
        <f>'ПО ИЗВОРУ ФИНАНСИРАЊА'!E54</f>
        <v>1691</v>
      </c>
      <c r="F54" s="56">
        <f t="shared" si="2"/>
        <v>0.66313725490196074</v>
      </c>
    </row>
    <row r="55" spans="1:6" ht="33.75" customHeight="1" x14ac:dyDescent="0.2">
      <c r="A55" s="6">
        <v>30</v>
      </c>
      <c r="B55" s="6">
        <v>425200</v>
      </c>
      <c r="C55" s="7" t="s">
        <v>39</v>
      </c>
      <c r="D55" s="67">
        <f>'ПО ИЗВОРУ ФИНАНСИРАЊА'!D55</f>
        <v>4300</v>
      </c>
      <c r="E55" s="59">
        <f>'ПО ИЗВОРУ ФИНАНСИРАЊА'!E55</f>
        <v>3942</v>
      </c>
      <c r="F55" s="56">
        <f t="shared" si="2"/>
        <v>0.91674418604651164</v>
      </c>
    </row>
    <row r="56" spans="1:6" ht="33.75" customHeight="1" x14ac:dyDescent="0.2">
      <c r="A56" s="6">
        <v>31</v>
      </c>
      <c r="B56" s="6">
        <v>426100</v>
      </c>
      <c r="C56" s="7" t="s">
        <v>40</v>
      </c>
      <c r="D56" s="67">
        <f>'ПО ИЗВОРУ ФИНАНСИРАЊА'!D56</f>
        <v>2510</v>
      </c>
      <c r="E56" s="59">
        <f>'ПО ИЗВОРУ ФИНАНСИРАЊА'!E56</f>
        <v>884</v>
      </c>
      <c r="F56" s="56">
        <f t="shared" si="2"/>
        <v>0.35219123505976097</v>
      </c>
    </row>
    <row r="57" spans="1:6" ht="33.75" customHeight="1" x14ac:dyDescent="0.2">
      <c r="A57" s="6">
        <v>32</v>
      </c>
      <c r="B57" s="6">
        <v>426300</v>
      </c>
      <c r="C57" s="7" t="s">
        <v>41</v>
      </c>
      <c r="D57" s="67">
        <f>'ПО ИЗВОРУ ФИНАНСИРАЊА'!D57</f>
        <v>700</v>
      </c>
      <c r="E57" s="59">
        <f>'ПО ИЗВОРУ ФИНАНСИРАЊА'!E57</f>
        <v>492</v>
      </c>
      <c r="F57" s="56">
        <f t="shared" si="2"/>
        <v>0.70285714285714285</v>
      </c>
    </row>
    <row r="58" spans="1:6" ht="33.75" customHeight="1" x14ac:dyDescent="0.2">
      <c r="A58" s="6">
        <v>33</v>
      </c>
      <c r="B58" s="6">
        <v>426400</v>
      </c>
      <c r="C58" s="7" t="s">
        <v>42</v>
      </c>
      <c r="D58" s="67">
        <f>'ПО ИЗВОРУ ФИНАНСИРАЊА'!D58</f>
        <v>2600</v>
      </c>
      <c r="E58" s="59">
        <f>'ПО ИЗВОРУ ФИНАНСИРАЊА'!E58</f>
        <v>1496</v>
      </c>
      <c r="F58" s="56">
        <f t="shared" si="2"/>
        <v>0.57538461538461538</v>
      </c>
    </row>
    <row r="59" spans="1:6" ht="33.75" customHeight="1" x14ac:dyDescent="0.2">
      <c r="A59" s="6">
        <v>34</v>
      </c>
      <c r="B59" s="6">
        <v>426500</v>
      </c>
      <c r="C59" s="7" t="s">
        <v>71</v>
      </c>
      <c r="D59" s="67">
        <f>'ПО ИЗВОРУ ФИНАНСИРАЊА'!D59</f>
        <v>540</v>
      </c>
      <c r="E59" s="59">
        <f>'ПО ИЗВОРУ ФИНАНСИРАЊА'!E59</f>
        <v>0</v>
      </c>
      <c r="F59" s="56">
        <f t="shared" si="2"/>
        <v>0</v>
      </c>
    </row>
    <row r="60" spans="1:6" ht="33.75" customHeight="1" x14ac:dyDescent="0.2">
      <c r="A60" s="6">
        <v>35</v>
      </c>
      <c r="B60" s="6">
        <v>426700</v>
      </c>
      <c r="C60" s="7" t="s">
        <v>43</v>
      </c>
      <c r="D60" s="68">
        <f>'ПО ИЗВОРУ ФИНАНСИРАЊА'!D60</f>
        <v>62202</v>
      </c>
      <c r="E60" s="60">
        <f>'ПО ИЗВОРУ ФИНАНСИРАЊА'!E60</f>
        <v>54626</v>
      </c>
      <c r="F60" s="56">
        <f t="shared" si="2"/>
        <v>0.87820327320664926</v>
      </c>
    </row>
    <row r="61" spans="1:6" ht="33.75" customHeight="1" x14ac:dyDescent="0.2">
      <c r="A61" s="6">
        <v>36</v>
      </c>
      <c r="B61" s="6">
        <v>426800</v>
      </c>
      <c r="C61" s="7" t="s">
        <v>44</v>
      </c>
      <c r="D61" s="67">
        <f>'ПО ИЗВОРУ ФИНАНСИРАЊА'!D61</f>
        <v>31500</v>
      </c>
      <c r="E61" s="59">
        <f>'ПО ИЗВОРУ ФИНАНСИРАЊА'!E61</f>
        <v>29755</v>
      </c>
      <c r="F61" s="56">
        <f t="shared" si="2"/>
        <v>0.94460317460317456</v>
      </c>
    </row>
    <row r="62" spans="1:6" ht="33.75" customHeight="1" x14ac:dyDescent="0.2">
      <c r="A62" s="6">
        <v>37</v>
      </c>
      <c r="B62" s="6">
        <v>426900</v>
      </c>
      <c r="C62" s="7" t="s">
        <v>45</v>
      </c>
      <c r="D62" s="67">
        <f>'ПО ИЗВОРУ ФИНАНСИРАЊА'!D62</f>
        <v>9244</v>
      </c>
      <c r="E62" s="59">
        <f>'ПО ИЗВОРУ ФИНАНСИРАЊА'!E62</f>
        <v>5960</v>
      </c>
      <c r="F62" s="56">
        <f t="shared" si="2"/>
        <v>0.64474253569883166</v>
      </c>
    </row>
    <row r="63" spans="1:6" ht="33.75" customHeight="1" x14ac:dyDescent="0.2">
      <c r="A63" s="6">
        <v>38</v>
      </c>
      <c r="B63" s="6">
        <v>441300</v>
      </c>
      <c r="C63" s="7" t="s">
        <v>72</v>
      </c>
      <c r="D63" s="67">
        <f>'ПО ИЗВОРУ ФИНАНСИРАЊА'!D63</f>
        <v>15</v>
      </c>
      <c r="E63" s="59">
        <f>'ПО ИЗВОРУ ФИНАНСИРАЊА'!E63</f>
        <v>0</v>
      </c>
      <c r="F63" s="56">
        <f t="shared" si="2"/>
        <v>0</v>
      </c>
    </row>
    <row r="64" spans="1:6" ht="33.75" customHeight="1" x14ac:dyDescent="0.2">
      <c r="A64" s="6">
        <v>39</v>
      </c>
      <c r="B64" s="6">
        <v>444200</v>
      </c>
      <c r="C64" s="7" t="s">
        <v>65</v>
      </c>
      <c r="D64" s="67">
        <f>'ПО ИЗВОРУ ФИНАНСИРАЊА'!D64</f>
        <v>1200</v>
      </c>
      <c r="E64" s="59">
        <f>'ПО ИЗВОРУ ФИНАНСИРАЊА'!E64</f>
        <v>1077</v>
      </c>
      <c r="F64" s="56">
        <f t="shared" si="2"/>
        <v>0.89749999999999996</v>
      </c>
    </row>
    <row r="65" spans="1:6" ht="33.75" customHeight="1" x14ac:dyDescent="0.2">
      <c r="A65" s="6">
        <v>40</v>
      </c>
      <c r="B65" s="6">
        <v>465100</v>
      </c>
      <c r="C65" s="7" t="s">
        <v>73</v>
      </c>
      <c r="D65" s="67">
        <f>'ПО ИЗВОРУ ФИНАНСИРАЊА'!D65</f>
        <v>3008</v>
      </c>
      <c r="E65" s="59">
        <f>'ПО ИЗВОРУ ФИНАНСИРАЊА'!E65</f>
        <v>2638</v>
      </c>
      <c r="F65" s="56">
        <f t="shared" si="2"/>
        <v>0.8769946808510638</v>
      </c>
    </row>
    <row r="66" spans="1:6" ht="33.75" customHeight="1" x14ac:dyDescent="0.2">
      <c r="A66" s="6">
        <v>41</v>
      </c>
      <c r="B66" s="6">
        <v>482100</v>
      </c>
      <c r="C66" s="7" t="s">
        <v>46</v>
      </c>
      <c r="D66" s="67">
        <f>'ПО ИЗВОРУ ФИНАНСИРАЊА'!D66</f>
        <v>140</v>
      </c>
      <c r="E66" s="59">
        <f>'ПО ИЗВОРУ ФИНАНСИРАЊА'!E66</f>
        <v>89</v>
      </c>
      <c r="F66" s="56">
        <f t="shared" si="2"/>
        <v>0.63571428571428568</v>
      </c>
    </row>
    <row r="67" spans="1:6" ht="33.75" customHeight="1" x14ac:dyDescent="0.2">
      <c r="A67" s="6">
        <v>42</v>
      </c>
      <c r="B67" s="6">
        <v>482200</v>
      </c>
      <c r="C67" s="7" t="s">
        <v>47</v>
      </c>
      <c r="D67" s="67">
        <f>'ПО ИЗВОРУ ФИНАНСИРАЊА'!D67</f>
        <v>185</v>
      </c>
      <c r="E67" s="59">
        <f>'ПО ИЗВОРУ ФИНАНСИРАЊА'!E67</f>
        <v>185</v>
      </c>
      <c r="F67" s="56">
        <f t="shared" si="2"/>
        <v>1</v>
      </c>
    </row>
    <row r="68" spans="1:6" ht="33.75" customHeight="1" x14ac:dyDescent="0.2">
      <c r="A68" s="6">
        <v>43</v>
      </c>
      <c r="B68" s="6">
        <v>482300</v>
      </c>
      <c r="C68" s="7" t="s">
        <v>48</v>
      </c>
      <c r="D68" s="67">
        <f>'ПО ИЗВОРУ ФИНАНСИРАЊА'!D68</f>
        <v>0</v>
      </c>
      <c r="E68" s="59">
        <f>'ПО ИЗВОРУ ФИНАНСИРАЊА'!E68</f>
        <v>0</v>
      </c>
      <c r="F68" s="56"/>
    </row>
    <row r="69" spans="1:6" ht="33.75" customHeight="1" x14ac:dyDescent="0.2">
      <c r="A69" s="6">
        <v>44</v>
      </c>
      <c r="B69" s="6">
        <v>483100</v>
      </c>
      <c r="C69" s="7" t="s">
        <v>49</v>
      </c>
      <c r="D69" s="67">
        <f>'ПО ИЗВОРУ ФИНАНСИРАЊА'!D69</f>
        <v>500</v>
      </c>
      <c r="E69" s="59">
        <f>'ПО ИЗВОРУ ФИНАНСИРАЊА'!E69</f>
        <v>5</v>
      </c>
      <c r="F69" s="56">
        <f t="shared" si="2"/>
        <v>0.01</v>
      </c>
    </row>
    <row r="70" spans="1:6" ht="33.75" customHeight="1" x14ac:dyDescent="0.2">
      <c r="A70" s="6">
        <v>45</v>
      </c>
      <c r="B70" s="6">
        <v>485100</v>
      </c>
      <c r="C70" s="7" t="s">
        <v>63</v>
      </c>
      <c r="D70" s="67">
        <f>'ПО ИЗВОРУ ФИНАНСИРАЊА'!D70</f>
        <v>120</v>
      </c>
      <c r="E70" s="59">
        <f>'ПО ИЗВОРУ ФИНАНСИРАЊА'!E70</f>
        <v>0</v>
      </c>
      <c r="F70" s="56">
        <f t="shared" si="2"/>
        <v>0</v>
      </c>
    </row>
    <row r="71" spans="1:6" ht="33.75" customHeight="1" x14ac:dyDescent="0.2">
      <c r="A71" s="6">
        <v>46</v>
      </c>
      <c r="B71" s="15">
        <v>500000</v>
      </c>
      <c r="C71" s="16" t="s">
        <v>51</v>
      </c>
      <c r="D71" s="63">
        <f>SUM(D72:D80)</f>
        <v>36750</v>
      </c>
      <c r="E71" s="63">
        <f>SUM(E72:E80)</f>
        <v>34364</v>
      </c>
      <c r="F71" s="69">
        <f t="shared" si="2"/>
        <v>0.93507482993197277</v>
      </c>
    </row>
    <row r="72" spans="1:6" ht="33.75" customHeight="1" x14ac:dyDescent="0.2">
      <c r="A72" s="6">
        <v>47</v>
      </c>
      <c r="B72" s="11">
        <v>511300</v>
      </c>
      <c r="C72" s="12" t="s">
        <v>66</v>
      </c>
      <c r="D72" s="66">
        <f>'ПО ИЗВОРУ ФИНАНСИРАЊА'!D72</f>
        <v>300</v>
      </c>
      <c r="E72" s="57">
        <f>'ПО ИЗВОРУ ФИНАНСИРАЊА'!E72</f>
        <v>114</v>
      </c>
      <c r="F72" s="56">
        <f t="shared" si="2"/>
        <v>0.38</v>
      </c>
    </row>
    <row r="73" spans="1:6" ht="33.75" customHeight="1" x14ac:dyDescent="0.2">
      <c r="A73" s="6">
        <v>48</v>
      </c>
      <c r="B73" s="11">
        <v>511400</v>
      </c>
      <c r="C73" s="12" t="s">
        <v>52</v>
      </c>
      <c r="D73" s="66">
        <f>'ПО ИЗВОРУ ФИНАНСИРАЊА'!D73</f>
        <v>2900</v>
      </c>
      <c r="E73" s="57">
        <f>'ПО ИЗВОРУ ФИНАНСИРАЊА'!E73</f>
        <v>2889</v>
      </c>
      <c r="F73" s="56">
        <f t="shared" si="2"/>
        <v>0.99620689655172412</v>
      </c>
    </row>
    <row r="74" spans="1:6" ht="33.75" customHeight="1" x14ac:dyDescent="0.2">
      <c r="A74" s="6">
        <v>49</v>
      </c>
      <c r="B74" s="6">
        <v>512200</v>
      </c>
      <c r="C74" s="7" t="s">
        <v>53</v>
      </c>
      <c r="D74" s="66">
        <f>'ПО ИЗВОРУ ФИНАНСИРАЊА'!D74</f>
        <v>2500</v>
      </c>
      <c r="E74" s="57">
        <f>'ПО ИЗВОРУ ФИНАНСИРАЊА'!E74</f>
        <v>2315</v>
      </c>
      <c r="F74" s="56">
        <f t="shared" si="2"/>
        <v>0.92600000000000005</v>
      </c>
    </row>
    <row r="75" spans="1:6" ht="33.75" customHeight="1" x14ac:dyDescent="0.2">
      <c r="A75" s="6">
        <v>50</v>
      </c>
      <c r="B75" s="6">
        <v>512400</v>
      </c>
      <c r="C75" s="7" t="s">
        <v>54</v>
      </c>
      <c r="D75" s="9">
        <f>'ПО ИЗВОРУ ФИНАНСИРАЊА'!D75</f>
        <v>0</v>
      </c>
      <c r="E75" s="8">
        <f>'ПО ИЗВОРУ ФИНАНСИРАЊА'!E75</f>
        <v>0</v>
      </c>
      <c r="F75" s="56">
        <v>0</v>
      </c>
    </row>
    <row r="76" spans="1:6" ht="33.75" customHeight="1" x14ac:dyDescent="0.2">
      <c r="A76" s="6">
        <v>51</v>
      </c>
      <c r="B76" s="11">
        <v>512500</v>
      </c>
      <c r="C76" s="12" t="s">
        <v>55</v>
      </c>
      <c r="D76" s="66">
        <f>'ПО ИЗВОРУ ФИНАНСИРАЊА'!D76</f>
        <v>22500</v>
      </c>
      <c r="E76" s="57">
        <f>'ПО ИЗВОРУ ФИНАНСИРАЊА'!E76</f>
        <v>21034</v>
      </c>
      <c r="F76" s="56">
        <f t="shared" si="2"/>
        <v>0.93484444444444448</v>
      </c>
    </row>
    <row r="77" spans="1:6" ht="33.75" customHeight="1" x14ac:dyDescent="0.2">
      <c r="A77" s="6">
        <v>52</v>
      </c>
      <c r="B77" s="11">
        <v>512900</v>
      </c>
      <c r="C77" s="12" t="s">
        <v>60</v>
      </c>
      <c r="D77" s="66">
        <f>'ПО ИЗВОРУ ФИНАНСИРАЊА'!D77</f>
        <v>6900</v>
      </c>
      <c r="E77" s="57">
        <f>'ПО ИЗВОРУ ФИНАНСИРАЊА'!E77</f>
        <v>6867</v>
      </c>
      <c r="F77" s="56">
        <f t="shared" si="2"/>
        <v>0.99521739130434783</v>
      </c>
    </row>
    <row r="78" spans="1:6" ht="24.75" customHeight="1" x14ac:dyDescent="0.2">
      <c r="A78" s="6">
        <v>53</v>
      </c>
      <c r="B78" s="11">
        <v>513100</v>
      </c>
      <c r="C78" s="12" t="s">
        <v>74</v>
      </c>
      <c r="D78" s="66">
        <f>'ПО ИЗВОРУ ФИНАНСИРАЊА'!D78</f>
        <v>0</v>
      </c>
      <c r="E78" s="57">
        <f>'ПО ИЗВОРУ ФИНАНСИРАЊА'!E78</f>
        <v>0</v>
      </c>
      <c r="F78" s="56">
        <v>0</v>
      </c>
    </row>
    <row r="79" spans="1:6" ht="33.75" customHeight="1" x14ac:dyDescent="0.2">
      <c r="A79" s="6">
        <v>54</v>
      </c>
      <c r="B79" s="6">
        <v>515100</v>
      </c>
      <c r="C79" s="7" t="s">
        <v>56</v>
      </c>
      <c r="D79" s="9">
        <f>'ПО ИЗВОРУ ФИНАНСИРАЊА'!D79</f>
        <v>400</v>
      </c>
      <c r="E79" s="8">
        <f>'ПО ИЗВОРУ ФИНАНСИРАЊА'!E79</f>
        <v>139</v>
      </c>
      <c r="F79" s="56">
        <f t="shared" si="2"/>
        <v>0.34749999999999998</v>
      </c>
    </row>
    <row r="80" spans="1:6" ht="24.75" customHeight="1" x14ac:dyDescent="0.2">
      <c r="A80" s="6">
        <v>55</v>
      </c>
      <c r="B80" s="6">
        <v>523100</v>
      </c>
      <c r="C80" s="7" t="s">
        <v>59</v>
      </c>
      <c r="D80" s="9">
        <f>'ПО ИЗВОРУ ФИНАНСИРАЊА'!D80</f>
        <v>1250</v>
      </c>
      <c r="E80" s="8">
        <f>'ПО ИЗВОРУ ФИНАНСИРАЊА'!E80</f>
        <v>1006</v>
      </c>
      <c r="F80" s="56">
        <f t="shared" si="2"/>
        <v>0.80479999999999996</v>
      </c>
    </row>
    <row r="81" spans="1:6" ht="23.25" customHeight="1" x14ac:dyDescent="0.2">
      <c r="A81" s="13"/>
      <c r="B81" s="6"/>
      <c r="C81" s="14" t="s">
        <v>64</v>
      </c>
      <c r="D81" s="10">
        <f>D71+D25</f>
        <v>886367</v>
      </c>
      <c r="E81" s="10">
        <f>E71+E25</f>
        <v>814222</v>
      </c>
      <c r="F81" s="55">
        <f t="shared" si="2"/>
        <v>0.91860594990562605</v>
      </c>
    </row>
    <row r="82" spans="1:6" x14ac:dyDescent="0.2">
      <c r="A82" s="2"/>
      <c r="B82" s="3"/>
      <c r="C82" s="4"/>
      <c r="D82" s="5"/>
      <c r="E82" s="5"/>
      <c r="F82" s="5"/>
    </row>
    <row r="83" spans="1:6" x14ac:dyDescent="0.2">
      <c r="A83" s="2"/>
      <c r="B83" s="3"/>
      <c r="C83" s="4"/>
      <c r="D83" s="5"/>
      <c r="E83" s="5"/>
      <c r="F83" s="5"/>
    </row>
    <row r="84" spans="1:6" x14ac:dyDescent="0.2">
      <c r="A84" s="20"/>
      <c r="B84" s="20"/>
      <c r="C84" s="20"/>
      <c r="D84" s="21"/>
      <c r="E84" s="22"/>
      <c r="F84" s="64"/>
    </row>
    <row r="85" spans="1:6" x14ac:dyDescent="0.2">
      <c r="A85" s="20"/>
      <c r="B85" s="20"/>
      <c r="C85" s="20"/>
      <c r="D85" s="21"/>
      <c r="E85" s="22"/>
      <c r="F85" s="22"/>
    </row>
    <row r="86" spans="1:6" x14ac:dyDescent="0.2">
      <c r="A86" s="23" t="s">
        <v>100</v>
      </c>
      <c r="B86" s="24"/>
      <c r="C86" s="24"/>
      <c r="D86" s="21"/>
      <c r="E86" s="22"/>
      <c r="F86" s="22"/>
    </row>
    <row r="87" spans="1:6" x14ac:dyDescent="0.2">
      <c r="A87" s="22"/>
      <c r="B87" s="20"/>
      <c r="C87" s="20"/>
      <c r="D87" s="21"/>
      <c r="E87" s="83" t="s">
        <v>0</v>
      </c>
      <c r="F87" s="83"/>
    </row>
    <row r="88" spans="1:6" ht="33" customHeight="1" x14ac:dyDescent="0.2">
      <c r="A88" s="84" t="s">
        <v>1</v>
      </c>
      <c r="B88" s="84"/>
      <c r="C88" s="15" t="s">
        <v>2</v>
      </c>
      <c r="D88" s="19" t="s">
        <v>102</v>
      </c>
      <c r="E88" s="51" t="s">
        <v>105</v>
      </c>
      <c r="F88" s="15" t="s">
        <v>101</v>
      </c>
    </row>
    <row r="89" spans="1:6" ht="33" customHeight="1" x14ac:dyDescent="0.2">
      <c r="A89" s="84">
        <v>1</v>
      </c>
      <c r="B89" s="84"/>
      <c r="C89" s="27" t="s">
        <v>91</v>
      </c>
      <c r="D89" s="25">
        <f>D20</f>
        <v>841746</v>
      </c>
      <c r="E89" s="26">
        <f>E20</f>
        <v>779860</v>
      </c>
      <c r="F89" s="65">
        <f>E89/D89</f>
        <v>0.92647900910726033</v>
      </c>
    </row>
    <row r="90" spans="1:6" ht="33" customHeight="1" x14ac:dyDescent="0.2">
      <c r="A90" s="84">
        <v>2</v>
      </c>
      <c r="B90" s="84"/>
      <c r="C90" s="28" t="s">
        <v>92</v>
      </c>
      <c r="D90" s="25">
        <f>D81</f>
        <v>886367</v>
      </c>
      <c r="E90" s="25">
        <f>E81</f>
        <v>814222</v>
      </c>
      <c r="F90" s="65">
        <f>E90/D90</f>
        <v>0.91860594990562605</v>
      </c>
    </row>
    <row r="91" spans="1:6" ht="33" customHeight="1" x14ac:dyDescent="0.2">
      <c r="A91" s="84">
        <v>3</v>
      </c>
      <c r="B91" s="84"/>
      <c r="C91" s="28" t="s">
        <v>68</v>
      </c>
      <c r="D91" s="25">
        <f>SUM(D89-D90)</f>
        <v>-44621</v>
      </c>
      <c r="E91" s="25">
        <f>SUM(E89-E90)</f>
        <v>-34362</v>
      </c>
      <c r="F91" s="25"/>
    </row>
  </sheetData>
  <mergeCells count="11">
    <mergeCell ref="E87:F87"/>
    <mergeCell ref="A88:B88"/>
    <mergeCell ref="A89:B89"/>
    <mergeCell ref="A90:B90"/>
    <mergeCell ref="A91:B91"/>
    <mergeCell ref="A1:F1"/>
    <mergeCell ref="A2:F3"/>
    <mergeCell ref="A5:D5"/>
    <mergeCell ref="E5:F5"/>
    <mergeCell ref="A22:D22"/>
    <mergeCell ref="E22:F22"/>
  </mergeCells>
  <dataValidations count="1">
    <dataValidation type="whole" allowBlank="1" showErrorMessage="1" errorTitle="Upozorenje" error="Niste uneli korektnu vrednost!_x000a_Ponovite unos." sqref="D8:E20 E45:E83 F82:F83 D25:D83 E25:E42" xr:uid="{00000000-0002-0000-0000-000000000000}">
      <formula1>0</formula1>
      <formula2>999999999</formula2>
    </dataValidation>
  </dataValidation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93"/>
  <sheetViews>
    <sheetView tabSelected="1" view="pageBreakPreview" topLeftCell="A46" zoomScale="80" zoomScaleNormal="98" zoomScaleSheetLayoutView="80" workbookViewId="0">
      <selection activeCell="F47" sqref="F47:G47"/>
    </sheetView>
  </sheetViews>
  <sheetFormatPr defaultRowHeight="12.75" x14ac:dyDescent="0.2"/>
  <cols>
    <col min="1" max="1" width="4.28515625" customWidth="1"/>
    <col min="2" max="2" width="7.7109375" customWidth="1"/>
    <col min="3" max="3" width="46.42578125" customWidth="1"/>
    <col min="4" max="5" width="13.85546875" customWidth="1"/>
    <col min="6" max="6" width="9.85546875" customWidth="1"/>
    <col min="7" max="7" width="12" customWidth="1"/>
    <col min="8" max="11" width="12.85546875" customWidth="1"/>
    <col min="12" max="13" width="11.7109375" customWidth="1"/>
    <col min="14" max="15" width="12.140625" customWidth="1"/>
    <col min="16" max="16" width="10.42578125" customWidth="1"/>
    <col min="18" max="18" width="12.28515625" bestFit="1" customWidth="1"/>
  </cols>
  <sheetData>
    <row r="1" spans="1:15" ht="40.5" customHeight="1" x14ac:dyDescent="0.25">
      <c r="A1" s="42" t="s">
        <v>69</v>
      </c>
      <c r="B1" s="78" t="s">
        <v>107</v>
      </c>
      <c r="C1" s="78"/>
      <c r="D1" s="78"/>
      <c r="E1" s="78"/>
      <c r="F1" s="78"/>
      <c r="G1" s="78"/>
      <c r="H1" s="78"/>
      <c r="I1" s="70"/>
      <c r="J1" s="42"/>
      <c r="K1" s="42"/>
      <c r="L1" s="42"/>
      <c r="M1" s="42"/>
      <c r="N1" s="42"/>
      <c r="O1" s="42"/>
    </row>
    <row r="2" spans="1:15" ht="18.75" customHeight="1" x14ac:dyDescent="0.25">
      <c r="A2" s="42"/>
      <c r="B2" s="42"/>
      <c r="C2" s="78"/>
      <c r="D2" s="78"/>
      <c r="E2" s="78"/>
      <c r="F2" s="78"/>
      <c r="G2" s="70"/>
      <c r="H2" s="42"/>
      <c r="I2" s="42"/>
      <c r="J2" s="42"/>
      <c r="K2" s="42"/>
      <c r="L2" s="42"/>
      <c r="M2" s="42"/>
      <c r="N2" s="42"/>
      <c r="O2" s="42"/>
    </row>
    <row r="3" spans="1:15" x14ac:dyDescent="0.2">
      <c r="I3" s="1"/>
    </row>
    <row r="4" spans="1:15" ht="16.5" customHeight="1" x14ac:dyDescent="0.2">
      <c r="A4" s="29" t="s">
        <v>88</v>
      </c>
      <c r="B4" s="29"/>
      <c r="C4" s="29"/>
      <c r="D4" s="30" t="s">
        <v>87</v>
      </c>
      <c r="E4" s="30"/>
      <c r="F4" s="30"/>
      <c r="G4" s="30"/>
      <c r="H4" s="30"/>
      <c r="I4" s="30"/>
      <c r="J4" s="30"/>
      <c r="K4" s="30"/>
      <c r="L4" s="30"/>
      <c r="M4" s="30"/>
      <c r="N4" s="81" t="s">
        <v>0</v>
      </c>
      <c r="O4" s="81"/>
    </row>
    <row r="5" spans="1:15" ht="38.25" x14ac:dyDescent="0.2">
      <c r="A5" s="15" t="s">
        <v>62</v>
      </c>
      <c r="B5" s="15" t="s">
        <v>67</v>
      </c>
      <c r="C5" s="15" t="s">
        <v>2</v>
      </c>
      <c r="D5" s="19" t="s">
        <v>86</v>
      </c>
      <c r="E5" s="19" t="s">
        <v>89</v>
      </c>
      <c r="F5" s="19" t="s">
        <v>76</v>
      </c>
      <c r="G5" s="19" t="s">
        <v>89</v>
      </c>
      <c r="H5" s="33" t="s">
        <v>80</v>
      </c>
      <c r="I5" s="19" t="s">
        <v>89</v>
      </c>
      <c r="J5" s="19" t="s">
        <v>77</v>
      </c>
      <c r="K5" s="19" t="s">
        <v>89</v>
      </c>
      <c r="L5" s="19" t="s">
        <v>78</v>
      </c>
      <c r="M5" s="19" t="s">
        <v>89</v>
      </c>
      <c r="N5" s="15" t="s">
        <v>79</v>
      </c>
      <c r="O5" s="19" t="s">
        <v>89</v>
      </c>
    </row>
    <row r="6" spans="1:15" x14ac:dyDescent="0.2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spans="1:15" ht="21" customHeight="1" x14ac:dyDescent="0.2">
      <c r="A7" s="17" t="s">
        <v>3</v>
      </c>
      <c r="B7" s="14">
        <v>700000</v>
      </c>
      <c r="C7" s="14" t="s">
        <v>4</v>
      </c>
      <c r="D7" s="10">
        <f>SUM(D8:D15)</f>
        <v>834915</v>
      </c>
      <c r="E7" s="10">
        <f>SUM(E8:E15)</f>
        <v>774050</v>
      </c>
      <c r="F7" s="10">
        <f>SUM(F8:F15)</f>
        <v>495019</v>
      </c>
      <c r="G7" s="10">
        <f>G14+G8</f>
        <v>462554</v>
      </c>
      <c r="H7" s="10">
        <f>SUM(H8:H14)</f>
        <v>189186</v>
      </c>
      <c r="I7" s="10">
        <f>SUM(I8:I14)</f>
        <v>167754</v>
      </c>
      <c r="J7" s="10">
        <f t="shared" ref="J7:L7" si="0">SUM(J8:J15)</f>
        <v>127960</v>
      </c>
      <c r="K7" s="10">
        <f>SUM(K8:K15)</f>
        <v>123030</v>
      </c>
      <c r="L7" s="10">
        <f t="shared" si="0"/>
        <v>650</v>
      </c>
      <c r="M7" s="10">
        <f>SUM(M8:M15)</f>
        <v>471</v>
      </c>
      <c r="N7" s="10">
        <f>SUM(N8:N15)</f>
        <v>22100</v>
      </c>
      <c r="O7" s="10">
        <f>SUM(O8:O15)</f>
        <v>20241</v>
      </c>
    </row>
    <row r="8" spans="1:15" ht="25.5" x14ac:dyDescent="0.2">
      <c r="A8" s="18" t="s">
        <v>58</v>
      </c>
      <c r="B8" s="7">
        <v>741400</v>
      </c>
      <c r="C8" s="7" t="s">
        <v>5</v>
      </c>
      <c r="D8" s="10">
        <f>F8+H8+J8</f>
        <v>400</v>
      </c>
      <c r="E8" s="10">
        <f>G8+I8+K8+O8+M8</f>
        <v>323</v>
      </c>
      <c r="F8" s="38">
        <v>200</v>
      </c>
      <c r="G8" s="9">
        <v>162</v>
      </c>
      <c r="H8" s="38">
        <v>100</v>
      </c>
      <c r="I8" s="9">
        <v>97</v>
      </c>
      <c r="J8" s="38">
        <v>100</v>
      </c>
      <c r="K8" s="9">
        <v>64</v>
      </c>
      <c r="L8" s="9"/>
      <c r="M8" s="9"/>
      <c r="N8" s="8"/>
      <c r="O8" s="8"/>
    </row>
    <row r="9" spans="1:15" ht="25.5" x14ac:dyDescent="0.2">
      <c r="A9" s="32">
        <f>A8+1</f>
        <v>2</v>
      </c>
      <c r="B9" s="7">
        <v>742100</v>
      </c>
      <c r="C9" s="7" t="s">
        <v>6</v>
      </c>
      <c r="D9" s="10">
        <f t="shared" ref="D9:D15" si="1">F9+H9+J9+L9+N9</f>
        <v>3700</v>
      </c>
      <c r="E9" s="10">
        <f>G9+I9+K9+O9+M9</f>
        <v>3699</v>
      </c>
      <c r="F9" s="38"/>
      <c r="G9" s="9"/>
      <c r="H9" s="38"/>
      <c r="I9" s="9"/>
      <c r="J9" s="38">
        <v>3700</v>
      </c>
      <c r="K9" s="9">
        <v>3699</v>
      </c>
      <c r="L9" s="9"/>
      <c r="M9" s="9"/>
      <c r="N9" s="8"/>
      <c r="O9" s="8"/>
    </row>
    <row r="10" spans="1:15" ht="25.5" x14ac:dyDescent="0.2">
      <c r="A10" s="32">
        <f t="shared" ref="A10:A11" si="2">A9+1</f>
        <v>3</v>
      </c>
      <c r="B10" s="7">
        <v>742300</v>
      </c>
      <c r="C10" s="7" t="s">
        <v>7</v>
      </c>
      <c r="D10" s="48">
        <f t="shared" si="1"/>
        <v>124160</v>
      </c>
      <c r="E10" s="10">
        <f>G10+I10+K10+O10+M10</f>
        <v>119267</v>
      </c>
      <c r="F10" s="38"/>
      <c r="G10" s="9"/>
      <c r="H10" s="38"/>
      <c r="I10" s="9"/>
      <c r="J10" s="38">
        <v>124160</v>
      </c>
      <c r="K10" s="9">
        <v>119267</v>
      </c>
      <c r="L10" s="38"/>
      <c r="M10" s="9"/>
      <c r="N10" s="8"/>
      <c r="O10" s="8"/>
    </row>
    <row r="11" spans="1:15" ht="25.5" x14ac:dyDescent="0.2">
      <c r="A11" s="32">
        <f t="shared" si="2"/>
        <v>4</v>
      </c>
      <c r="B11" s="12">
        <v>744100</v>
      </c>
      <c r="C11" s="12" t="s">
        <v>8</v>
      </c>
      <c r="D11" s="48">
        <f t="shared" si="1"/>
        <v>650</v>
      </c>
      <c r="E11" s="10">
        <f>G11+I11+K11+O11+M11</f>
        <v>471</v>
      </c>
      <c r="F11" s="41"/>
      <c r="G11" s="66"/>
      <c r="H11" s="41"/>
      <c r="I11" s="66"/>
      <c r="J11" s="38"/>
      <c r="K11" s="9"/>
      <c r="L11" s="38">
        <v>650</v>
      </c>
      <c r="M11" s="9">
        <v>471</v>
      </c>
      <c r="N11" s="8"/>
      <c r="O11" s="8"/>
    </row>
    <row r="12" spans="1:15" x14ac:dyDescent="0.2">
      <c r="A12" s="32">
        <v>5</v>
      </c>
      <c r="B12" s="12">
        <v>745100</v>
      </c>
      <c r="C12" s="12" t="s">
        <v>84</v>
      </c>
      <c r="D12" s="48">
        <f>H12+J12</f>
        <v>500</v>
      </c>
      <c r="E12" s="10">
        <f>G12+I12+K12+O12+M12</f>
        <v>499</v>
      </c>
      <c r="F12" s="41"/>
      <c r="G12" s="66"/>
      <c r="H12" s="41">
        <v>500</v>
      </c>
      <c r="I12" s="66">
        <v>499</v>
      </c>
      <c r="J12" s="38">
        <v>0</v>
      </c>
      <c r="K12" s="9"/>
      <c r="L12" s="38"/>
      <c r="M12" s="9"/>
      <c r="N12" s="8"/>
      <c r="O12" s="8"/>
    </row>
    <row r="13" spans="1:15" x14ac:dyDescent="0.2">
      <c r="A13" s="32">
        <v>6</v>
      </c>
      <c r="B13" s="7">
        <v>771100</v>
      </c>
      <c r="C13" s="7" t="s">
        <v>70</v>
      </c>
      <c r="D13" s="10">
        <f t="shared" si="1"/>
        <v>500</v>
      </c>
      <c r="E13" s="10">
        <f t="shared" ref="E13" si="3">G13+I13+K13+O13</f>
        <v>0</v>
      </c>
      <c r="F13" s="38">
        <v>500</v>
      </c>
      <c r="G13" s="9"/>
      <c r="H13" s="38"/>
      <c r="I13" s="9"/>
      <c r="J13" s="38"/>
      <c r="K13" s="9"/>
      <c r="L13" s="9"/>
      <c r="M13" s="9"/>
      <c r="N13" s="8"/>
      <c r="O13" s="8"/>
    </row>
    <row r="14" spans="1:15" x14ac:dyDescent="0.2">
      <c r="A14" s="32">
        <v>7</v>
      </c>
      <c r="B14" s="7">
        <v>781100</v>
      </c>
      <c r="C14" s="7" t="s">
        <v>81</v>
      </c>
      <c r="D14" s="10">
        <f>F14+H14</f>
        <v>682905</v>
      </c>
      <c r="E14" s="10">
        <f>G14+I14+K14+O14+M14</f>
        <v>629550</v>
      </c>
      <c r="F14" s="38">
        <v>494319</v>
      </c>
      <c r="G14" s="9">
        <v>462392</v>
      </c>
      <c r="H14" s="38">
        <v>188586</v>
      </c>
      <c r="I14" s="9">
        <v>167158</v>
      </c>
      <c r="J14" s="38"/>
      <c r="K14" s="9"/>
      <c r="L14" s="9"/>
      <c r="M14" s="9"/>
      <c r="N14" s="8"/>
      <c r="O14" s="8"/>
    </row>
    <row r="15" spans="1:15" x14ac:dyDescent="0.2">
      <c r="A15" s="32">
        <v>8</v>
      </c>
      <c r="B15" s="7">
        <v>781121</v>
      </c>
      <c r="C15" s="12" t="s">
        <v>85</v>
      </c>
      <c r="D15" s="10">
        <f t="shared" si="1"/>
        <v>22100</v>
      </c>
      <c r="E15" s="10">
        <f>G15+I15+K15+O15+M15</f>
        <v>20241</v>
      </c>
      <c r="F15" s="38"/>
      <c r="G15" s="9"/>
      <c r="H15" s="38"/>
      <c r="I15" s="9"/>
      <c r="J15" s="38"/>
      <c r="K15" s="9"/>
      <c r="L15" s="9"/>
      <c r="M15" s="9"/>
      <c r="N15" s="8">
        <v>22100</v>
      </c>
      <c r="O15" s="8">
        <v>20241</v>
      </c>
    </row>
    <row r="16" spans="1:15" ht="25.5" x14ac:dyDescent="0.2">
      <c r="A16" s="13" t="s">
        <v>9</v>
      </c>
      <c r="B16" s="14">
        <v>800000</v>
      </c>
      <c r="C16" s="14" t="s">
        <v>10</v>
      </c>
      <c r="D16" s="10">
        <f>J16</f>
        <v>6831</v>
      </c>
      <c r="E16" s="10">
        <f>G16+I16+K16+O16+M16</f>
        <v>5810</v>
      </c>
      <c r="F16" s="10">
        <f t="shared" ref="F16:N16" si="4">SUM(F17:F19)</f>
        <v>0</v>
      </c>
      <c r="G16" s="10"/>
      <c r="H16" s="10">
        <f t="shared" si="4"/>
        <v>0</v>
      </c>
      <c r="I16" s="10"/>
      <c r="J16" s="10">
        <f>SUM(J19+J18)</f>
        <v>6831</v>
      </c>
      <c r="K16" s="10">
        <f>SUM(K18:K19)</f>
        <v>5810</v>
      </c>
      <c r="L16" s="10">
        <f t="shared" si="4"/>
        <v>0</v>
      </c>
      <c r="M16" s="10"/>
      <c r="N16" s="10">
        <f t="shared" si="4"/>
        <v>0</v>
      </c>
      <c r="O16" s="10"/>
    </row>
    <row r="17" spans="1:16" ht="15" customHeight="1" x14ac:dyDescent="0.2">
      <c r="A17" s="6">
        <v>1</v>
      </c>
      <c r="B17" s="7">
        <v>811100</v>
      </c>
      <c r="C17" s="7" t="s">
        <v>82</v>
      </c>
      <c r="D17" s="9"/>
      <c r="E17" s="10">
        <f t="shared" ref="E17" si="5">G17+I17+M17+O17</f>
        <v>0</v>
      </c>
      <c r="F17" s="9"/>
      <c r="G17" s="9"/>
      <c r="H17" s="9"/>
      <c r="I17" s="9"/>
      <c r="J17" s="9"/>
      <c r="K17" s="9"/>
      <c r="L17" s="9"/>
      <c r="M17" s="9"/>
      <c r="N17" s="8"/>
      <c r="O17" s="8"/>
    </row>
    <row r="18" spans="1:16" ht="25.5" customHeight="1" x14ac:dyDescent="0.2">
      <c r="A18" s="6">
        <v>2</v>
      </c>
      <c r="B18" s="7">
        <v>813100</v>
      </c>
      <c r="C18" s="7" t="s">
        <v>83</v>
      </c>
      <c r="D18" s="10">
        <f t="shared" ref="D18" si="6">F18+H18+J18+L18+N18</f>
        <v>231</v>
      </c>
      <c r="E18" s="10">
        <f>G18+I18+K18+O18+M18</f>
        <v>231</v>
      </c>
      <c r="F18" s="9"/>
      <c r="G18" s="9"/>
      <c r="H18" s="9"/>
      <c r="I18" s="9"/>
      <c r="J18" s="9">
        <v>231</v>
      </c>
      <c r="K18" s="9">
        <v>231</v>
      </c>
      <c r="L18" s="9"/>
      <c r="M18" s="9"/>
      <c r="N18" s="8"/>
      <c r="O18" s="8"/>
    </row>
    <row r="19" spans="1:16" ht="15" customHeight="1" x14ac:dyDescent="0.2">
      <c r="A19" s="6">
        <v>3</v>
      </c>
      <c r="B19" s="7">
        <v>823100</v>
      </c>
      <c r="C19" s="7" t="s">
        <v>61</v>
      </c>
      <c r="D19" s="10">
        <f t="shared" ref="D19" si="7">F19+H19+J19+L19+N19</f>
        <v>6600</v>
      </c>
      <c r="E19" s="10">
        <f>G19+I19+K19+O19+M19</f>
        <v>5579</v>
      </c>
      <c r="F19" s="9"/>
      <c r="G19" s="9"/>
      <c r="H19" s="9"/>
      <c r="I19" s="9"/>
      <c r="J19" s="9">
        <v>6600</v>
      </c>
      <c r="K19" s="9">
        <v>5579</v>
      </c>
      <c r="L19" s="9"/>
      <c r="M19" s="9"/>
      <c r="N19" s="8"/>
      <c r="O19" s="8"/>
    </row>
    <row r="20" spans="1:16" ht="30" customHeight="1" x14ac:dyDescent="0.2">
      <c r="A20" s="13"/>
      <c r="B20" s="7"/>
      <c r="C20" s="14" t="s">
        <v>11</v>
      </c>
      <c r="D20" s="10">
        <f>D16+D7</f>
        <v>841746</v>
      </c>
      <c r="E20" s="10">
        <f>E16+E7</f>
        <v>779860</v>
      </c>
      <c r="F20" s="10">
        <f>F7</f>
        <v>495019</v>
      </c>
      <c r="G20" s="10">
        <f>G7</f>
        <v>462554</v>
      </c>
      <c r="H20" s="10">
        <f>H16+H7</f>
        <v>189186</v>
      </c>
      <c r="I20" s="10">
        <f>I16+I7</f>
        <v>167754</v>
      </c>
      <c r="J20" s="10">
        <f>J16+J7</f>
        <v>134791</v>
      </c>
      <c r="K20" s="10">
        <f>K16+K7</f>
        <v>128840</v>
      </c>
      <c r="L20" s="10">
        <f>L7</f>
        <v>650</v>
      </c>
      <c r="M20" s="10">
        <f>M7</f>
        <v>471</v>
      </c>
      <c r="N20" s="10">
        <f>N7+N16</f>
        <v>22100</v>
      </c>
      <c r="O20" s="10">
        <f>O7+O16</f>
        <v>20241</v>
      </c>
    </row>
    <row r="21" spans="1:16" x14ac:dyDescent="0.2">
      <c r="A21" s="45"/>
      <c r="B21" s="44"/>
      <c r="C21" s="44"/>
      <c r="D21" s="44"/>
      <c r="E21" s="50" t="s">
        <v>69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6" x14ac:dyDescent="0.2">
      <c r="A22" s="45"/>
      <c r="B22" s="44"/>
      <c r="C22" s="44"/>
      <c r="D22" s="44"/>
      <c r="E22" s="44" t="s">
        <v>69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6" ht="12.75" customHeight="1" x14ac:dyDescent="0.2">
      <c r="A23" s="87" t="s">
        <v>93</v>
      </c>
      <c r="B23" s="87"/>
      <c r="C23" s="87"/>
      <c r="D23" s="87"/>
      <c r="E23" s="46"/>
      <c r="F23" s="46"/>
      <c r="G23" s="46"/>
      <c r="H23" s="46"/>
      <c r="I23" s="46"/>
      <c r="J23" s="46"/>
      <c r="K23" s="46"/>
      <c r="L23" s="46"/>
      <c r="M23" s="46"/>
      <c r="N23" s="86" t="s">
        <v>0</v>
      </c>
      <c r="O23" s="86"/>
    </row>
    <row r="24" spans="1:16" ht="48.75" customHeight="1" x14ac:dyDescent="0.2">
      <c r="A24" s="15" t="s">
        <v>62</v>
      </c>
      <c r="B24" s="15" t="s">
        <v>67</v>
      </c>
      <c r="C24" s="15" t="s">
        <v>2</v>
      </c>
      <c r="D24" s="19" t="s">
        <v>86</v>
      </c>
      <c r="E24" s="19" t="s">
        <v>89</v>
      </c>
      <c r="F24" s="19" t="s">
        <v>76</v>
      </c>
      <c r="G24" s="19" t="s">
        <v>89</v>
      </c>
      <c r="H24" s="33" t="s">
        <v>80</v>
      </c>
      <c r="I24" s="19" t="s">
        <v>89</v>
      </c>
      <c r="J24" s="19" t="s">
        <v>109</v>
      </c>
      <c r="K24" s="19" t="s">
        <v>89</v>
      </c>
      <c r="L24" s="19" t="s">
        <v>78</v>
      </c>
      <c r="M24" s="19" t="s">
        <v>89</v>
      </c>
      <c r="N24" s="15" t="s">
        <v>79</v>
      </c>
      <c r="O24" s="19" t="s">
        <v>89</v>
      </c>
      <c r="P24" t="s">
        <v>69</v>
      </c>
    </row>
    <row r="25" spans="1:16" ht="12" customHeight="1" x14ac:dyDescent="0.2">
      <c r="A25" s="15">
        <v>1</v>
      </c>
      <c r="B25" s="15">
        <v>2</v>
      </c>
      <c r="C25" s="15">
        <v>3</v>
      </c>
      <c r="D25" s="15">
        <v>4</v>
      </c>
      <c r="E25" s="51">
        <v>5</v>
      </c>
      <c r="F25" s="15">
        <v>6</v>
      </c>
      <c r="G25" s="15">
        <v>7</v>
      </c>
      <c r="H25" s="15">
        <v>8</v>
      </c>
      <c r="I25" s="15">
        <v>9</v>
      </c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</row>
    <row r="26" spans="1:16" x14ac:dyDescent="0.2">
      <c r="A26" s="15" t="s">
        <v>12</v>
      </c>
      <c r="B26" s="15">
        <v>400000</v>
      </c>
      <c r="C26" s="15" t="s">
        <v>13</v>
      </c>
      <c r="D26" s="26">
        <f>SUM(D27:D70)</f>
        <v>849617</v>
      </c>
      <c r="E26" s="26">
        <f>G26+I26+K26+M26+O26</f>
        <v>779858</v>
      </c>
      <c r="F26" s="47">
        <f>SUM(F27:F66)</f>
        <v>495019</v>
      </c>
      <c r="G26" s="26">
        <f>SUM(G27:G80)</f>
        <v>462784</v>
      </c>
      <c r="H26" s="47">
        <f t="shared" ref="H26:M26" si="8">SUM(H27:H70)</f>
        <v>203621</v>
      </c>
      <c r="I26" s="26">
        <f>SUM(I27:I80)</f>
        <v>184172</v>
      </c>
      <c r="J26" s="47">
        <f t="shared" si="8"/>
        <v>148227</v>
      </c>
      <c r="K26" s="26">
        <f>SUM(K27:K70)</f>
        <v>130839</v>
      </c>
      <c r="L26" s="47">
        <f>SUM(L27:L70)</f>
        <v>650</v>
      </c>
      <c r="M26" s="26">
        <f t="shared" si="8"/>
        <v>471</v>
      </c>
      <c r="N26" s="47">
        <f>SUM(N27:N70)</f>
        <v>2100</v>
      </c>
      <c r="O26" s="26">
        <f>SUM(O27:O70)</f>
        <v>1592</v>
      </c>
      <c r="P26" s="1" t="s">
        <v>69</v>
      </c>
    </row>
    <row r="27" spans="1:16" x14ac:dyDescent="0.2">
      <c r="A27" s="6">
        <v>1</v>
      </c>
      <c r="B27" s="6">
        <v>411100</v>
      </c>
      <c r="C27" s="7" t="s">
        <v>14</v>
      </c>
      <c r="D27" s="47">
        <f>F27+H27+J27+L27+N27</f>
        <v>486957</v>
      </c>
      <c r="E27" s="26">
        <f t="shared" ref="E27:E80" si="9">G27+I27+K27+M27+O27</f>
        <v>465232</v>
      </c>
      <c r="F27" s="39">
        <v>294031</v>
      </c>
      <c r="G27" s="67">
        <v>284993</v>
      </c>
      <c r="H27" s="39">
        <v>129894</v>
      </c>
      <c r="I27" s="67">
        <v>119169</v>
      </c>
      <c r="J27" s="39">
        <v>63032</v>
      </c>
      <c r="K27" s="67">
        <v>61070</v>
      </c>
      <c r="L27" s="39"/>
      <c r="M27" s="67"/>
      <c r="N27" s="43"/>
      <c r="O27" s="59"/>
      <c r="P27" s="1" t="s">
        <v>69</v>
      </c>
    </row>
    <row r="28" spans="1:16" ht="12.75" customHeight="1" x14ac:dyDescent="0.2">
      <c r="A28" s="6">
        <f>A27+1</f>
        <v>2</v>
      </c>
      <c r="B28" s="6">
        <v>412100</v>
      </c>
      <c r="C28" s="7" t="s">
        <v>15</v>
      </c>
      <c r="D28" s="47">
        <f>F28+H28+J28+L28+N28</f>
        <v>48222</v>
      </c>
      <c r="E28" s="26">
        <f t="shared" si="9"/>
        <v>46635</v>
      </c>
      <c r="F28" s="39">
        <v>29654</v>
      </c>
      <c r="G28" s="67">
        <v>28503</v>
      </c>
      <c r="H28" s="39">
        <v>12505</v>
      </c>
      <c r="I28" s="67">
        <v>11917</v>
      </c>
      <c r="J28" s="39">
        <v>6063</v>
      </c>
      <c r="K28" s="67">
        <v>6215</v>
      </c>
      <c r="L28" s="39"/>
      <c r="M28" s="67"/>
      <c r="N28" s="43"/>
      <c r="O28" s="59"/>
      <c r="P28" s="1"/>
    </row>
    <row r="29" spans="1:16" x14ac:dyDescent="0.2">
      <c r="A29" s="6">
        <f t="shared" ref="A29:A70" si="10">A28+1</f>
        <v>3</v>
      </c>
      <c r="B29" s="6">
        <v>412200</v>
      </c>
      <c r="C29" s="7" t="s">
        <v>16</v>
      </c>
      <c r="D29" s="47">
        <f>F29+H29+J29+L29+N29</f>
        <v>25321</v>
      </c>
      <c r="E29" s="26">
        <f t="shared" si="9"/>
        <v>24011</v>
      </c>
      <c r="F29" s="39">
        <v>15757</v>
      </c>
      <c r="G29" s="67">
        <v>14680</v>
      </c>
      <c r="H29" s="39">
        <v>6441</v>
      </c>
      <c r="I29" s="67">
        <v>6137</v>
      </c>
      <c r="J29" s="39">
        <v>3123</v>
      </c>
      <c r="K29" s="67">
        <v>3194</v>
      </c>
      <c r="L29" s="39"/>
      <c r="M29" s="67"/>
      <c r="N29" s="43"/>
      <c r="O29" s="59"/>
      <c r="P29" s="1"/>
    </row>
    <row r="30" spans="1:16" x14ac:dyDescent="0.2">
      <c r="A30" s="6">
        <f t="shared" si="10"/>
        <v>4</v>
      </c>
      <c r="B30" s="6">
        <v>413100</v>
      </c>
      <c r="C30" s="7" t="s">
        <v>17</v>
      </c>
      <c r="D30" s="26">
        <f>F30+H30+J30+L30+N30</f>
        <v>0</v>
      </c>
      <c r="E30" s="26">
        <f t="shared" si="9"/>
        <v>0</v>
      </c>
      <c r="F30" s="39"/>
      <c r="G30" s="67"/>
      <c r="H30" s="39"/>
      <c r="I30" s="67"/>
      <c r="J30" s="49"/>
      <c r="K30" s="74"/>
      <c r="L30" s="39"/>
      <c r="M30" s="67"/>
      <c r="N30" s="43"/>
      <c r="O30" s="59"/>
      <c r="P30" s="1"/>
    </row>
    <row r="31" spans="1:16" ht="25.5" x14ac:dyDescent="0.2">
      <c r="A31" s="6">
        <f t="shared" si="10"/>
        <v>5</v>
      </c>
      <c r="B31" s="6">
        <v>414100</v>
      </c>
      <c r="C31" s="7" t="s">
        <v>18</v>
      </c>
      <c r="D31" s="26">
        <f>F31+H31+J31+L31+N31</f>
        <v>500</v>
      </c>
      <c r="E31" s="26">
        <f t="shared" si="9"/>
        <v>0</v>
      </c>
      <c r="F31" s="39">
        <v>500</v>
      </c>
      <c r="G31" s="67"/>
      <c r="H31" s="39"/>
      <c r="I31" s="67"/>
      <c r="J31" s="39"/>
      <c r="K31" s="67"/>
      <c r="L31" s="39"/>
      <c r="M31" s="67"/>
      <c r="N31" s="43"/>
      <c r="O31" s="59"/>
      <c r="P31" s="1"/>
    </row>
    <row r="32" spans="1:16" x14ac:dyDescent="0.2">
      <c r="A32" s="6">
        <f t="shared" si="10"/>
        <v>6</v>
      </c>
      <c r="B32" s="6">
        <v>414300</v>
      </c>
      <c r="C32" s="7" t="s">
        <v>19</v>
      </c>
      <c r="D32" s="26">
        <f t="shared" ref="D32:D80" si="11">F32+H32+J32+L32+N32</f>
        <v>7715</v>
      </c>
      <c r="E32" s="26">
        <f t="shared" si="9"/>
        <v>4535</v>
      </c>
      <c r="F32" s="39">
        <v>5315</v>
      </c>
      <c r="G32" s="67">
        <v>3500</v>
      </c>
      <c r="H32" s="39">
        <v>1200</v>
      </c>
      <c r="I32" s="67">
        <v>484</v>
      </c>
      <c r="J32" s="39">
        <v>1200</v>
      </c>
      <c r="K32" s="67">
        <v>551</v>
      </c>
      <c r="L32" s="39"/>
      <c r="M32" s="67"/>
      <c r="N32" s="43"/>
      <c r="O32" s="59"/>
      <c r="P32" s="1"/>
    </row>
    <row r="33" spans="1:22" ht="26.25" customHeight="1" x14ac:dyDescent="0.2">
      <c r="A33" s="6">
        <f t="shared" si="10"/>
        <v>7</v>
      </c>
      <c r="B33" s="6">
        <v>414400</v>
      </c>
      <c r="C33" s="7" t="s">
        <v>20</v>
      </c>
      <c r="D33" s="47">
        <f t="shared" si="11"/>
        <v>1790</v>
      </c>
      <c r="E33" s="26">
        <f t="shared" si="9"/>
        <v>1206</v>
      </c>
      <c r="F33" s="39">
        <v>950</v>
      </c>
      <c r="G33" s="67">
        <v>657</v>
      </c>
      <c r="H33" s="39">
        <v>540</v>
      </c>
      <c r="I33" s="67">
        <v>440</v>
      </c>
      <c r="J33" s="39">
        <v>300</v>
      </c>
      <c r="K33" s="67">
        <v>109</v>
      </c>
      <c r="L33" s="39"/>
      <c r="M33" s="67"/>
      <c r="N33" s="43"/>
      <c r="O33" s="59"/>
      <c r="P33" s="1"/>
    </row>
    <row r="34" spans="1:22" x14ac:dyDescent="0.2">
      <c r="A34" s="6">
        <f t="shared" si="10"/>
        <v>8</v>
      </c>
      <c r="B34" s="6">
        <v>415100</v>
      </c>
      <c r="C34" s="7" t="s">
        <v>21</v>
      </c>
      <c r="D34" s="47">
        <f t="shared" si="11"/>
        <v>17543</v>
      </c>
      <c r="E34" s="26">
        <f t="shared" si="9"/>
        <v>16655</v>
      </c>
      <c r="F34" s="39">
        <v>10215</v>
      </c>
      <c r="G34" s="67">
        <v>9960</v>
      </c>
      <c r="H34" s="67">
        <v>4632</v>
      </c>
      <c r="I34" s="67">
        <v>3824</v>
      </c>
      <c r="J34" s="39">
        <v>2696</v>
      </c>
      <c r="K34" s="67">
        <v>2871</v>
      </c>
      <c r="L34" s="39"/>
      <c r="M34" s="67"/>
      <c r="N34" s="43"/>
      <c r="O34" s="59"/>
      <c r="P34" s="1"/>
    </row>
    <row r="35" spans="1:22" ht="12.75" customHeight="1" x14ac:dyDescent="0.2">
      <c r="A35" s="6">
        <f t="shared" si="10"/>
        <v>9</v>
      </c>
      <c r="B35" s="6">
        <v>416100</v>
      </c>
      <c r="C35" s="7" t="s">
        <v>22</v>
      </c>
      <c r="D35" s="47">
        <f t="shared" si="11"/>
        <v>6934</v>
      </c>
      <c r="E35" s="26">
        <f t="shared" si="9"/>
        <v>5409</v>
      </c>
      <c r="F35" s="39">
        <v>2995</v>
      </c>
      <c r="G35" s="67">
        <v>2874</v>
      </c>
      <c r="H35" s="67">
        <v>909</v>
      </c>
      <c r="I35" s="67">
        <v>812</v>
      </c>
      <c r="J35" s="39">
        <v>3030</v>
      </c>
      <c r="K35" s="67">
        <v>1723</v>
      </c>
      <c r="L35" s="39"/>
      <c r="M35" s="67"/>
      <c r="N35" s="43"/>
      <c r="O35" s="59"/>
      <c r="P35" s="1"/>
    </row>
    <row r="36" spans="1:22" ht="13.5" customHeight="1" x14ac:dyDescent="0.2">
      <c r="A36" s="6">
        <f t="shared" si="10"/>
        <v>10</v>
      </c>
      <c r="B36" s="6">
        <v>421100</v>
      </c>
      <c r="C36" s="7" t="s">
        <v>23</v>
      </c>
      <c r="D36" s="47">
        <f t="shared" si="11"/>
        <v>1810</v>
      </c>
      <c r="E36" s="26">
        <f t="shared" si="9"/>
        <v>1309</v>
      </c>
      <c r="F36" s="39">
        <v>310</v>
      </c>
      <c r="G36" s="67">
        <v>268</v>
      </c>
      <c r="H36" s="67">
        <v>600</v>
      </c>
      <c r="I36" s="67">
        <v>464</v>
      </c>
      <c r="J36" s="39">
        <v>900</v>
      </c>
      <c r="K36" s="67">
        <v>577</v>
      </c>
      <c r="L36" s="39"/>
      <c r="M36" s="67"/>
      <c r="N36" s="43"/>
      <c r="O36" s="59"/>
      <c r="P36" s="1"/>
      <c r="R36" s="36" t="s">
        <v>69</v>
      </c>
    </row>
    <row r="37" spans="1:22" x14ac:dyDescent="0.2">
      <c r="A37" s="6">
        <f t="shared" si="10"/>
        <v>11</v>
      </c>
      <c r="B37" s="6">
        <v>421200</v>
      </c>
      <c r="C37" s="7" t="s">
        <v>24</v>
      </c>
      <c r="D37" s="47">
        <f t="shared" si="11"/>
        <v>60373</v>
      </c>
      <c r="E37" s="26">
        <f t="shared" si="9"/>
        <v>52150</v>
      </c>
      <c r="F37" s="39">
        <v>35238</v>
      </c>
      <c r="G37" s="67">
        <v>29426</v>
      </c>
      <c r="H37" s="39">
        <v>12500</v>
      </c>
      <c r="I37" s="67">
        <v>12708</v>
      </c>
      <c r="J37" s="39">
        <v>12635</v>
      </c>
      <c r="K37" s="67">
        <v>10016</v>
      </c>
      <c r="L37" s="39"/>
      <c r="M37" s="67"/>
      <c r="N37" s="43"/>
      <c r="O37" s="59"/>
      <c r="P37" s="1"/>
      <c r="R37" s="36"/>
    </row>
    <row r="38" spans="1:22" x14ac:dyDescent="0.2">
      <c r="A38" s="6">
        <f t="shared" si="10"/>
        <v>12</v>
      </c>
      <c r="B38" s="6">
        <v>421300</v>
      </c>
      <c r="C38" s="7" t="s">
        <v>25</v>
      </c>
      <c r="D38" s="47">
        <f t="shared" si="11"/>
        <v>25238</v>
      </c>
      <c r="E38" s="26">
        <f>G38+I38+K38+M38+O38</f>
        <v>20873</v>
      </c>
      <c r="F38" s="39">
        <v>7373</v>
      </c>
      <c r="G38" s="67">
        <v>7347</v>
      </c>
      <c r="H38" s="39">
        <v>5400</v>
      </c>
      <c r="I38" s="67">
        <v>4434</v>
      </c>
      <c r="J38" s="39">
        <v>11565</v>
      </c>
      <c r="K38" s="67">
        <v>8192</v>
      </c>
      <c r="L38" s="39"/>
      <c r="M38" s="67"/>
      <c r="N38" s="59">
        <v>900</v>
      </c>
      <c r="O38" s="59">
        <v>900</v>
      </c>
      <c r="P38" s="1"/>
    </row>
    <row r="39" spans="1:22" x14ac:dyDescent="0.2">
      <c r="A39" s="6">
        <f t="shared" si="10"/>
        <v>13</v>
      </c>
      <c r="B39" s="6">
        <v>421400</v>
      </c>
      <c r="C39" s="7" t="s">
        <v>26</v>
      </c>
      <c r="D39" s="47">
        <f t="shared" si="11"/>
        <v>2510</v>
      </c>
      <c r="E39" s="26">
        <f t="shared" si="9"/>
        <v>1922</v>
      </c>
      <c r="F39" s="39">
        <v>735</v>
      </c>
      <c r="G39" s="67">
        <v>445</v>
      </c>
      <c r="H39" s="39">
        <v>1275</v>
      </c>
      <c r="I39" s="67">
        <v>1068</v>
      </c>
      <c r="J39" s="39">
        <v>400</v>
      </c>
      <c r="K39" s="67">
        <v>341</v>
      </c>
      <c r="L39" s="39"/>
      <c r="M39" s="67"/>
      <c r="N39" s="59">
        <v>100</v>
      </c>
      <c r="O39" s="59">
        <v>68</v>
      </c>
      <c r="P39" s="1"/>
    </row>
    <row r="40" spans="1:22" x14ac:dyDescent="0.2">
      <c r="A40" s="6">
        <f t="shared" si="10"/>
        <v>14</v>
      </c>
      <c r="B40" s="6">
        <v>421500</v>
      </c>
      <c r="C40" s="7" t="s">
        <v>27</v>
      </c>
      <c r="D40" s="26">
        <f t="shared" si="11"/>
        <v>8900</v>
      </c>
      <c r="E40" s="26">
        <f t="shared" si="9"/>
        <v>7687</v>
      </c>
      <c r="F40" s="39">
        <v>3500</v>
      </c>
      <c r="G40" s="67">
        <v>2895</v>
      </c>
      <c r="H40" s="67">
        <v>2400</v>
      </c>
      <c r="I40" s="67">
        <v>2214</v>
      </c>
      <c r="J40" s="39">
        <v>3000</v>
      </c>
      <c r="K40" s="67">
        <v>2578</v>
      </c>
      <c r="L40" s="39"/>
      <c r="M40" s="67"/>
      <c r="N40" s="43"/>
      <c r="O40" s="59"/>
      <c r="P40" s="1"/>
    </row>
    <row r="41" spans="1:22" x14ac:dyDescent="0.2">
      <c r="A41" s="6">
        <v>15</v>
      </c>
      <c r="B41" s="6">
        <v>421600</v>
      </c>
      <c r="C41" s="7" t="s">
        <v>108</v>
      </c>
      <c r="D41" s="26">
        <f t="shared" si="11"/>
        <v>60</v>
      </c>
      <c r="E41" s="26">
        <f t="shared" si="9"/>
        <v>60</v>
      </c>
      <c r="F41" s="39"/>
      <c r="G41" s="67"/>
      <c r="H41" s="67"/>
      <c r="I41" s="67"/>
      <c r="J41" s="67">
        <v>60</v>
      </c>
      <c r="K41" s="67"/>
      <c r="L41" s="67">
        <v>0</v>
      </c>
      <c r="M41" s="67">
        <v>60</v>
      </c>
      <c r="N41" s="43"/>
      <c r="O41" s="59"/>
      <c r="P41" s="1"/>
    </row>
    <row r="42" spans="1:22" x14ac:dyDescent="0.2">
      <c r="A42" s="6">
        <v>16</v>
      </c>
      <c r="B42" s="6">
        <v>421900</v>
      </c>
      <c r="C42" s="7" t="s">
        <v>28</v>
      </c>
      <c r="D42" s="26">
        <f t="shared" si="11"/>
        <v>580</v>
      </c>
      <c r="E42" s="26">
        <f t="shared" si="9"/>
        <v>280</v>
      </c>
      <c r="F42" s="39"/>
      <c r="G42" s="67"/>
      <c r="H42" s="67"/>
      <c r="I42" s="67"/>
      <c r="J42" s="39">
        <v>580</v>
      </c>
      <c r="K42" s="67">
        <v>280</v>
      </c>
      <c r="L42" s="39"/>
      <c r="M42" s="67"/>
      <c r="N42" s="43"/>
      <c r="O42" s="59"/>
      <c r="P42" s="1"/>
    </row>
    <row r="43" spans="1:22" ht="12.75" customHeight="1" x14ac:dyDescent="0.2">
      <c r="A43" s="6">
        <v>17</v>
      </c>
      <c r="B43" s="6">
        <v>422100</v>
      </c>
      <c r="C43" s="7" t="s">
        <v>29</v>
      </c>
      <c r="D43" s="26">
        <f t="shared" si="11"/>
        <v>1600</v>
      </c>
      <c r="E43" s="26">
        <f t="shared" si="9"/>
        <v>1357</v>
      </c>
      <c r="F43" s="52"/>
      <c r="G43" s="61"/>
      <c r="H43" s="61"/>
      <c r="I43" s="61"/>
      <c r="J43" s="52">
        <v>1600</v>
      </c>
      <c r="K43" s="61">
        <v>1357</v>
      </c>
      <c r="L43" s="52"/>
      <c r="M43" s="61"/>
      <c r="N43" s="52"/>
      <c r="O43" s="61"/>
      <c r="P43" s="1"/>
    </row>
    <row r="44" spans="1:22" ht="12.75" customHeight="1" x14ac:dyDescent="0.2">
      <c r="A44" s="6">
        <f t="shared" si="10"/>
        <v>18</v>
      </c>
      <c r="B44" s="6">
        <v>422200</v>
      </c>
      <c r="C44" s="7" t="s">
        <v>30</v>
      </c>
      <c r="D44" s="26">
        <f t="shared" si="11"/>
        <v>150</v>
      </c>
      <c r="E44" s="26">
        <f t="shared" si="9"/>
        <v>33</v>
      </c>
      <c r="F44" s="52"/>
      <c r="G44" s="61"/>
      <c r="H44" s="61"/>
      <c r="I44" s="61"/>
      <c r="J44" s="52">
        <v>150</v>
      </c>
      <c r="K44" s="61">
        <v>33</v>
      </c>
      <c r="L44" s="52"/>
      <c r="M44" s="61"/>
      <c r="N44" s="53"/>
      <c r="O44" s="62"/>
      <c r="P44" s="1"/>
    </row>
    <row r="45" spans="1:22" ht="12.75" customHeight="1" x14ac:dyDescent="0.2">
      <c r="A45" s="6">
        <f t="shared" si="10"/>
        <v>19</v>
      </c>
      <c r="B45" s="6">
        <v>422900</v>
      </c>
      <c r="C45" s="7" t="s">
        <v>94</v>
      </c>
      <c r="D45" s="26">
        <f t="shared" si="11"/>
        <v>400</v>
      </c>
      <c r="E45" s="26">
        <f t="shared" si="9"/>
        <v>7</v>
      </c>
      <c r="F45" s="52"/>
      <c r="G45" s="61"/>
      <c r="H45" s="61"/>
      <c r="I45" s="61"/>
      <c r="J45" s="52">
        <v>400</v>
      </c>
      <c r="K45" s="61">
        <v>7</v>
      </c>
      <c r="L45" s="52"/>
      <c r="M45" s="61"/>
      <c r="N45" s="53"/>
      <c r="O45" s="62"/>
      <c r="P45" s="1"/>
    </row>
    <row r="46" spans="1:22" x14ac:dyDescent="0.2">
      <c r="A46" s="6">
        <f t="shared" si="10"/>
        <v>20</v>
      </c>
      <c r="B46" s="6">
        <v>423200</v>
      </c>
      <c r="C46" s="7" t="s">
        <v>31</v>
      </c>
      <c r="D46" s="26">
        <f t="shared" si="11"/>
        <v>4250</v>
      </c>
      <c r="E46" s="26">
        <f t="shared" si="9"/>
        <v>3302</v>
      </c>
      <c r="F46" s="39">
        <v>1750</v>
      </c>
      <c r="G46" s="67">
        <v>1689</v>
      </c>
      <c r="H46" s="39">
        <v>1700</v>
      </c>
      <c r="I46" s="67">
        <v>1288</v>
      </c>
      <c r="J46" s="39">
        <v>800</v>
      </c>
      <c r="K46" s="67">
        <v>325</v>
      </c>
      <c r="L46" s="39"/>
      <c r="M46" s="67"/>
      <c r="N46" s="43"/>
      <c r="O46" s="59"/>
      <c r="P46" s="1"/>
    </row>
    <row r="47" spans="1:22" ht="12.75" customHeight="1" x14ac:dyDescent="0.2">
      <c r="A47" s="6">
        <f t="shared" si="10"/>
        <v>21</v>
      </c>
      <c r="B47" s="6">
        <v>423300</v>
      </c>
      <c r="C47" s="7" t="s">
        <v>32</v>
      </c>
      <c r="D47" s="47">
        <f t="shared" si="11"/>
        <v>4780</v>
      </c>
      <c r="E47" s="26">
        <f t="shared" si="9"/>
        <v>4521</v>
      </c>
      <c r="F47" s="39">
        <v>2280</v>
      </c>
      <c r="G47" s="67">
        <v>2544</v>
      </c>
      <c r="H47" s="39">
        <v>0</v>
      </c>
      <c r="I47" s="67"/>
      <c r="J47" s="39">
        <v>2500</v>
      </c>
      <c r="K47" s="67">
        <v>1977</v>
      </c>
      <c r="L47" s="39"/>
      <c r="M47" s="67"/>
      <c r="N47" s="43"/>
      <c r="O47" s="59"/>
      <c r="P47" s="1"/>
    </row>
    <row r="48" spans="1:22" x14ac:dyDescent="0.2">
      <c r="A48" s="6">
        <f t="shared" si="10"/>
        <v>22</v>
      </c>
      <c r="B48" s="6">
        <v>423400</v>
      </c>
      <c r="C48" s="7" t="s">
        <v>33</v>
      </c>
      <c r="D48" s="47">
        <f t="shared" si="11"/>
        <v>2000</v>
      </c>
      <c r="E48" s="26">
        <f>G48+I48+K48+M48+O48</f>
        <v>1280</v>
      </c>
      <c r="F48" s="39">
        <v>400</v>
      </c>
      <c r="G48" s="67">
        <v>179</v>
      </c>
      <c r="H48" s="67">
        <v>600</v>
      </c>
      <c r="I48" s="67">
        <v>311</v>
      </c>
      <c r="J48" s="39">
        <v>1000</v>
      </c>
      <c r="K48" s="67">
        <v>790</v>
      </c>
      <c r="L48" s="39"/>
      <c r="M48" s="67"/>
      <c r="N48" s="43"/>
      <c r="O48" s="59"/>
      <c r="P48" s="1"/>
      <c r="Q48" s="1"/>
      <c r="R48" s="1"/>
      <c r="S48" s="1"/>
      <c r="T48" s="1"/>
      <c r="U48" s="1"/>
      <c r="V48" s="1"/>
    </row>
    <row r="49" spans="1:46" x14ac:dyDescent="0.2">
      <c r="A49" s="6">
        <f t="shared" si="10"/>
        <v>23</v>
      </c>
      <c r="B49" s="11">
        <v>423500</v>
      </c>
      <c r="C49" s="12" t="s">
        <v>34</v>
      </c>
      <c r="D49" s="47">
        <f t="shared" si="11"/>
        <v>12600</v>
      </c>
      <c r="E49" s="26">
        <f t="shared" si="9"/>
        <v>12179</v>
      </c>
      <c r="F49" s="39">
        <v>0</v>
      </c>
      <c r="G49" s="67"/>
      <c r="H49" s="67"/>
      <c r="I49" s="67"/>
      <c r="J49" s="71">
        <v>12600</v>
      </c>
      <c r="K49" s="72">
        <v>12179</v>
      </c>
      <c r="L49" s="39"/>
      <c r="M49" s="67"/>
      <c r="N49" s="43"/>
      <c r="O49" s="59"/>
      <c r="P49" s="1"/>
      <c r="Q49" s="1"/>
      <c r="R49" s="1"/>
      <c r="S49" s="1"/>
      <c r="T49" s="1"/>
    </row>
    <row r="50" spans="1:46" x14ac:dyDescent="0.2">
      <c r="A50" s="6">
        <f t="shared" si="10"/>
        <v>24</v>
      </c>
      <c r="B50" s="6">
        <v>423700</v>
      </c>
      <c r="C50" s="7" t="s">
        <v>35</v>
      </c>
      <c r="D50" s="47">
        <f t="shared" si="11"/>
        <v>2040</v>
      </c>
      <c r="E50" s="26">
        <f t="shared" si="9"/>
        <v>1473</v>
      </c>
      <c r="F50" s="39"/>
      <c r="G50" s="67"/>
      <c r="H50" s="67"/>
      <c r="I50" s="67"/>
      <c r="J50" s="39">
        <v>1700</v>
      </c>
      <c r="K50" s="67">
        <v>1165</v>
      </c>
      <c r="L50" s="39">
        <v>340</v>
      </c>
      <c r="M50" s="67">
        <v>308</v>
      </c>
      <c r="N50" s="43"/>
      <c r="O50" s="59"/>
      <c r="P50" s="1"/>
    </row>
    <row r="51" spans="1:46" x14ac:dyDescent="0.2">
      <c r="A51" s="6">
        <f t="shared" si="10"/>
        <v>25</v>
      </c>
      <c r="B51" s="6">
        <v>423900</v>
      </c>
      <c r="C51" s="7" t="s">
        <v>57</v>
      </c>
      <c r="D51" s="47">
        <f>J51+L51</f>
        <v>2100</v>
      </c>
      <c r="E51" s="26">
        <f t="shared" si="9"/>
        <v>1842</v>
      </c>
      <c r="F51" s="39"/>
      <c r="G51" s="67"/>
      <c r="H51" s="67"/>
      <c r="I51" s="67"/>
      <c r="J51" s="39">
        <v>1900</v>
      </c>
      <c r="K51" s="67">
        <v>1842</v>
      </c>
      <c r="L51" s="39">
        <v>200</v>
      </c>
      <c r="M51" s="67"/>
      <c r="N51" s="43"/>
      <c r="O51" s="59"/>
      <c r="P51" s="1"/>
    </row>
    <row r="52" spans="1:46" x14ac:dyDescent="0.2">
      <c r="A52" s="6">
        <f t="shared" si="10"/>
        <v>26</v>
      </c>
      <c r="B52" s="6">
        <v>424300</v>
      </c>
      <c r="C52" s="7" t="s">
        <v>36</v>
      </c>
      <c r="D52" s="47">
        <f t="shared" si="11"/>
        <v>2330</v>
      </c>
      <c r="E52" s="26">
        <f t="shared" si="9"/>
        <v>1536</v>
      </c>
      <c r="F52" s="39">
        <v>1030</v>
      </c>
      <c r="G52" s="67">
        <v>883</v>
      </c>
      <c r="H52" s="67">
        <v>1100</v>
      </c>
      <c r="I52" s="67">
        <v>521</v>
      </c>
      <c r="J52" s="39">
        <v>200</v>
      </c>
      <c r="K52" s="67">
        <v>132</v>
      </c>
      <c r="L52" s="39"/>
      <c r="M52" s="67"/>
      <c r="N52" s="43"/>
      <c r="O52" s="59"/>
      <c r="P52" s="1"/>
    </row>
    <row r="53" spans="1:46" x14ac:dyDescent="0.2">
      <c r="A53" s="6">
        <f t="shared" si="10"/>
        <v>27</v>
      </c>
      <c r="B53" s="11">
        <v>424900</v>
      </c>
      <c r="C53" s="12" t="s">
        <v>37</v>
      </c>
      <c r="D53" s="47">
        <f t="shared" si="11"/>
        <v>1600</v>
      </c>
      <c r="E53" s="26">
        <f t="shared" si="9"/>
        <v>1524</v>
      </c>
      <c r="F53" s="39"/>
      <c r="G53" s="67"/>
      <c r="H53" s="67"/>
      <c r="I53" s="67"/>
      <c r="J53" s="67">
        <v>1600</v>
      </c>
      <c r="K53" s="67">
        <v>1524</v>
      </c>
      <c r="L53" s="39"/>
      <c r="M53" s="67"/>
      <c r="N53" s="43"/>
      <c r="O53" s="59"/>
      <c r="P53" s="1"/>
      <c r="Q53" s="1"/>
      <c r="R53" s="1"/>
      <c r="S53" s="1"/>
      <c r="T53" s="1"/>
    </row>
    <row r="54" spans="1:46" ht="12.75" customHeight="1" x14ac:dyDescent="0.2">
      <c r="A54" s="6">
        <f t="shared" si="10"/>
        <v>28</v>
      </c>
      <c r="B54" s="11">
        <v>425100</v>
      </c>
      <c r="C54" s="7" t="s">
        <v>38</v>
      </c>
      <c r="D54" s="47">
        <f t="shared" si="11"/>
        <v>2550</v>
      </c>
      <c r="E54" s="26">
        <f t="shared" si="9"/>
        <v>1691</v>
      </c>
      <c r="F54" s="39">
        <v>1000</v>
      </c>
      <c r="G54" s="67">
        <v>706</v>
      </c>
      <c r="H54" s="67">
        <v>1000</v>
      </c>
      <c r="I54" s="67">
        <v>967</v>
      </c>
      <c r="J54" s="39">
        <v>550</v>
      </c>
      <c r="K54" s="67">
        <v>18</v>
      </c>
      <c r="L54" s="39"/>
      <c r="M54" s="67"/>
      <c r="N54" s="43"/>
      <c r="O54" s="5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2">
      <c r="A55" s="6">
        <f t="shared" si="10"/>
        <v>29</v>
      </c>
      <c r="B55" s="6">
        <v>425200</v>
      </c>
      <c r="C55" s="7" t="s">
        <v>39</v>
      </c>
      <c r="D55" s="47">
        <f t="shared" si="11"/>
        <v>4300</v>
      </c>
      <c r="E55" s="26">
        <f t="shared" si="9"/>
        <v>3942</v>
      </c>
      <c r="F55" s="39">
        <v>1200</v>
      </c>
      <c r="G55" s="67">
        <v>1597</v>
      </c>
      <c r="H55" s="67">
        <v>1700</v>
      </c>
      <c r="I55" s="67">
        <v>1447</v>
      </c>
      <c r="J55" s="39">
        <v>1400</v>
      </c>
      <c r="K55" s="67">
        <v>898</v>
      </c>
      <c r="L55" s="39"/>
      <c r="M55" s="67"/>
      <c r="N55" s="43"/>
      <c r="O55" s="5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46" x14ac:dyDescent="0.2">
      <c r="A56" s="6">
        <f t="shared" si="10"/>
        <v>30</v>
      </c>
      <c r="B56" s="6">
        <v>426100</v>
      </c>
      <c r="C56" s="7" t="s">
        <v>40</v>
      </c>
      <c r="D56" s="47">
        <f t="shared" si="11"/>
        <v>2510</v>
      </c>
      <c r="E56" s="26">
        <f t="shared" si="9"/>
        <v>884</v>
      </c>
      <c r="F56" s="39">
        <v>900</v>
      </c>
      <c r="G56" s="67">
        <v>205</v>
      </c>
      <c r="H56" s="67">
        <v>700</v>
      </c>
      <c r="I56" s="67">
        <v>430</v>
      </c>
      <c r="J56" s="39">
        <v>700</v>
      </c>
      <c r="K56" s="67">
        <v>120</v>
      </c>
      <c r="L56" s="39">
        <v>110</v>
      </c>
      <c r="M56" s="67">
        <v>103</v>
      </c>
      <c r="N56" s="59">
        <v>100</v>
      </c>
      <c r="O56" s="59">
        <v>26</v>
      </c>
      <c r="P56" s="1"/>
    </row>
    <row r="57" spans="1:46" ht="25.5" x14ac:dyDescent="0.2">
      <c r="A57" s="6">
        <f t="shared" si="10"/>
        <v>31</v>
      </c>
      <c r="B57" s="6">
        <v>426300</v>
      </c>
      <c r="C57" s="7" t="s">
        <v>41</v>
      </c>
      <c r="D57" s="47">
        <f t="shared" si="11"/>
        <v>700</v>
      </c>
      <c r="E57" s="26">
        <f t="shared" si="9"/>
        <v>492</v>
      </c>
      <c r="F57" s="39"/>
      <c r="G57" s="67"/>
      <c r="H57" s="67"/>
      <c r="I57" s="67"/>
      <c r="J57" s="39">
        <v>700</v>
      </c>
      <c r="K57" s="67">
        <v>492</v>
      </c>
      <c r="L57" s="39"/>
      <c r="M57" s="67"/>
      <c r="N57" s="59"/>
      <c r="O57" s="59"/>
      <c r="P57" s="1"/>
    </row>
    <row r="58" spans="1:46" x14ac:dyDescent="0.2">
      <c r="A58" s="6">
        <f t="shared" si="10"/>
        <v>32</v>
      </c>
      <c r="B58" s="6">
        <v>426400</v>
      </c>
      <c r="C58" s="7" t="s">
        <v>42</v>
      </c>
      <c r="D58" s="47">
        <f t="shared" si="11"/>
        <v>2600</v>
      </c>
      <c r="E58" s="26">
        <f t="shared" si="9"/>
        <v>1496</v>
      </c>
      <c r="F58" s="39">
        <v>800</v>
      </c>
      <c r="G58" s="67">
        <v>446</v>
      </c>
      <c r="H58" s="67">
        <v>800</v>
      </c>
      <c r="I58" s="67">
        <v>212</v>
      </c>
      <c r="J58" s="39">
        <v>1000</v>
      </c>
      <c r="K58" s="67">
        <v>838</v>
      </c>
      <c r="L58" s="39"/>
      <c r="M58" s="67"/>
      <c r="N58" s="59"/>
      <c r="O58" s="59"/>
      <c r="P58" s="1"/>
    </row>
    <row r="59" spans="1:46" x14ac:dyDescent="0.2">
      <c r="A59" s="6">
        <f t="shared" si="10"/>
        <v>33</v>
      </c>
      <c r="B59" s="6">
        <v>426500</v>
      </c>
      <c r="C59" s="7" t="s">
        <v>71</v>
      </c>
      <c r="D59" s="47">
        <f t="shared" si="11"/>
        <v>540</v>
      </c>
      <c r="E59" s="26">
        <f t="shared" si="9"/>
        <v>0</v>
      </c>
      <c r="F59" s="39">
        <v>450</v>
      </c>
      <c r="G59" s="67"/>
      <c r="H59" s="67">
        <v>70</v>
      </c>
      <c r="I59" s="67"/>
      <c r="J59" s="39">
        <v>20</v>
      </c>
      <c r="K59" s="67"/>
      <c r="L59" s="39"/>
      <c r="M59" s="67"/>
      <c r="N59" s="59"/>
      <c r="O59" s="59"/>
      <c r="P59" s="1"/>
    </row>
    <row r="60" spans="1:46" x14ac:dyDescent="0.2">
      <c r="A60" s="6">
        <f t="shared" si="10"/>
        <v>34</v>
      </c>
      <c r="B60" s="6">
        <v>426700</v>
      </c>
      <c r="C60" s="7" t="s">
        <v>43</v>
      </c>
      <c r="D60" s="47">
        <f t="shared" si="11"/>
        <v>62202</v>
      </c>
      <c r="E60" s="26">
        <f t="shared" si="9"/>
        <v>54626</v>
      </c>
      <c r="F60" s="39">
        <v>55409</v>
      </c>
      <c r="G60" s="67">
        <v>49531</v>
      </c>
      <c r="H60" s="67">
        <v>6393</v>
      </c>
      <c r="I60" s="67">
        <v>4907</v>
      </c>
      <c r="J60" s="39">
        <v>400</v>
      </c>
      <c r="K60" s="67">
        <v>188</v>
      </c>
      <c r="L60" s="39"/>
      <c r="M60" s="67"/>
      <c r="N60" s="59"/>
      <c r="O60" s="59"/>
      <c r="P60" s="1"/>
      <c r="Q60" s="1"/>
      <c r="R60" s="1"/>
      <c r="S60" s="1"/>
    </row>
    <row r="61" spans="1:46" ht="24" customHeight="1" x14ac:dyDescent="0.2">
      <c r="A61" s="6">
        <f t="shared" si="10"/>
        <v>35</v>
      </c>
      <c r="B61" s="6">
        <v>426800</v>
      </c>
      <c r="C61" s="7" t="s">
        <v>44</v>
      </c>
      <c r="D61" s="47">
        <f t="shared" si="11"/>
        <v>31500</v>
      </c>
      <c r="E61" s="26">
        <f t="shared" si="9"/>
        <v>29755</v>
      </c>
      <c r="F61" s="39">
        <v>15465</v>
      </c>
      <c r="G61" s="67">
        <v>15132</v>
      </c>
      <c r="H61" s="67">
        <v>8582</v>
      </c>
      <c r="I61" s="67">
        <v>7986</v>
      </c>
      <c r="J61" s="72">
        <v>6553</v>
      </c>
      <c r="K61" s="72">
        <v>6054</v>
      </c>
      <c r="L61" s="39"/>
      <c r="M61" s="67"/>
      <c r="N61" s="59">
        <v>900</v>
      </c>
      <c r="O61" s="59">
        <v>583</v>
      </c>
      <c r="P61" s="1"/>
      <c r="Q61" s="1"/>
    </row>
    <row r="62" spans="1:46" ht="16.5" customHeight="1" x14ac:dyDescent="0.2">
      <c r="A62" s="6">
        <f t="shared" si="10"/>
        <v>36</v>
      </c>
      <c r="B62" s="6">
        <v>426900</v>
      </c>
      <c r="C62" s="7" t="s">
        <v>45</v>
      </c>
      <c r="D62" s="47">
        <f t="shared" si="11"/>
        <v>9244</v>
      </c>
      <c r="E62" s="26">
        <f t="shared" si="9"/>
        <v>5960</v>
      </c>
      <c r="F62" s="39">
        <v>4744</v>
      </c>
      <c r="G62" s="67">
        <v>1686</v>
      </c>
      <c r="H62" s="67">
        <v>2600</v>
      </c>
      <c r="I62" s="67">
        <v>2367</v>
      </c>
      <c r="J62" s="39">
        <v>1800</v>
      </c>
      <c r="K62" s="67">
        <v>1892</v>
      </c>
      <c r="L62" s="39"/>
      <c r="M62" s="67"/>
      <c r="N62" s="59">
        <v>100</v>
      </c>
      <c r="O62" s="59">
        <v>15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46" ht="18" customHeight="1" x14ac:dyDescent="0.2">
      <c r="A63" s="6">
        <f t="shared" si="10"/>
        <v>37</v>
      </c>
      <c r="B63" s="6">
        <v>441300</v>
      </c>
      <c r="C63" s="7" t="s">
        <v>72</v>
      </c>
      <c r="D63" s="47">
        <f t="shared" si="11"/>
        <v>15</v>
      </c>
      <c r="E63" s="26">
        <f t="shared" si="9"/>
        <v>0</v>
      </c>
      <c r="F63" s="39"/>
      <c r="G63" s="67"/>
      <c r="H63" s="67"/>
      <c r="I63" s="67"/>
      <c r="J63" s="39">
        <v>15</v>
      </c>
      <c r="K63" s="67"/>
      <c r="L63" s="39"/>
      <c r="M63" s="67"/>
      <c r="N63" s="43"/>
      <c r="O63" s="59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46" x14ac:dyDescent="0.2">
      <c r="A64" s="6">
        <f t="shared" si="10"/>
        <v>38</v>
      </c>
      <c r="B64" s="6">
        <v>444200</v>
      </c>
      <c r="C64" s="7" t="s">
        <v>65</v>
      </c>
      <c r="D64" s="47">
        <f t="shared" si="11"/>
        <v>1200</v>
      </c>
      <c r="E64" s="26">
        <f t="shared" si="9"/>
        <v>1077</v>
      </c>
      <c r="F64" s="39"/>
      <c r="G64" s="67"/>
      <c r="H64" s="67"/>
      <c r="I64" s="67"/>
      <c r="J64" s="39">
        <v>1200</v>
      </c>
      <c r="K64" s="67">
        <v>1077</v>
      </c>
      <c r="L64" s="39"/>
      <c r="M64" s="67"/>
      <c r="N64" s="43"/>
      <c r="O64" s="59"/>
      <c r="P64" s="1"/>
    </row>
    <row r="65" spans="1:21" x14ac:dyDescent="0.2">
      <c r="A65" s="6">
        <f t="shared" si="10"/>
        <v>39</v>
      </c>
      <c r="B65" s="6">
        <v>465100</v>
      </c>
      <c r="C65" s="7" t="s">
        <v>73</v>
      </c>
      <c r="D65" s="47">
        <f t="shared" si="11"/>
        <v>3008</v>
      </c>
      <c r="E65" s="26">
        <f t="shared" si="9"/>
        <v>2638</v>
      </c>
      <c r="F65" s="39">
        <v>3008</v>
      </c>
      <c r="G65" s="67">
        <v>2638</v>
      </c>
      <c r="H65" s="67"/>
      <c r="I65" s="67"/>
      <c r="J65" s="39"/>
      <c r="K65" s="67"/>
      <c r="L65" s="39"/>
      <c r="M65" s="67"/>
      <c r="N65" s="43"/>
      <c r="O65" s="59"/>
      <c r="P65" s="1"/>
    </row>
    <row r="66" spans="1:21" x14ac:dyDescent="0.2">
      <c r="A66" s="6">
        <f t="shared" si="10"/>
        <v>40</v>
      </c>
      <c r="B66" s="6">
        <v>482100</v>
      </c>
      <c r="C66" s="7" t="s">
        <v>46</v>
      </c>
      <c r="D66" s="47">
        <f t="shared" si="11"/>
        <v>140</v>
      </c>
      <c r="E66" s="26">
        <f t="shared" si="9"/>
        <v>89</v>
      </c>
      <c r="F66" s="39">
        <v>10</v>
      </c>
      <c r="G66" s="67"/>
      <c r="H66" s="39">
        <v>80</v>
      </c>
      <c r="I66" s="67">
        <v>65</v>
      </c>
      <c r="J66" s="39">
        <v>50</v>
      </c>
      <c r="K66" s="67">
        <v>24</v>
      </c>
      <c r="L66" s="39"/>
      <c r="M66" s="67"/>
      <c r="N66" s="43"/>
      <c r="O66" s="59"/>
      <c r="P66" s="1"/>
    </row>
    <row r="67" spans="1:21" x14ac:dyDescent="0.2">
      <c r="A67" s="6">
        <f t="shared" si="10"/>
        <v>41</v>
      </c>
      <c r="B67" s="6">
        <v>482200</v>
      </c>
      <c r="C67" s="7" t="s">
        <v>47</v>
      </c>
      <c r="D67" s="47">
        <f t="shared" si="11"/>
        <v>185</v>
      </c>
      <c r="E67" s="26">
        <f t="shared" si="9"/>
        <v>185</v>
      </c>
      <c r="F67" s="39"/>
      <c r="G67" s="67"/>
      <c r="H67" s="39"/>
      <c r="I67" s="67"/>
      <c r="J67" s="39">
        <v>185</v>
      </c>
      <c r="K67" s="67">
        <v>185</v>
      </c>
      <c r="L67" s="39"/>
      <c r="M67" s="67"/>
      <c r="N67" s="43"/>
      <c r="O67" s="59"/>
      <c r="P67" s="1"/>
    </row>
    <row r="68" spans="1:21" x14ac:dyDescent="0.2">
      <c r="A68" s="6">
        <f t="shared" si="10"/>
        <v>42</v>
      </c>
      <c r="B68" s="6">
        <v>482300</v>
      </c>
      <c r="C68" s="7" t="s">
        <v>48</v>
      </c>
      <c r="D68" s="47">
        <f t="shared" si="11"/>
        <v>0</v>
      </c>
      <c r="E68" s="26">
        <f t="shared" si="9"/>
        <v>0</v>
      </c>
      <c r="F68" s="39"/>
      <c r="G68" s="67"/>
      <c r="H68" s="39"/>
      <c r="I68" s="67"/>
      <c r="J68" s="39"/>
      <c r="K68" s="67"/>
      <c r="L68" s="39"/>
      <c r="M68" s="67"/>
      <c r="N68" s="43"/>
      <c r="O68" s="59"/>
      <c r="P68" s="1"/>
    </row>
    <row r="69" spans="1:21" ht="12.75" customHeight="1" x14ac:dyDescent="0.2">
      <c r="A69" s="6">
        <f t="shared" si="10"/>
        <v>43</v>
      </c>
      <c r="B69" s="6">
        <v>483100</v>
      </c>
      <c r="C69" s="7" t="s">
        <v>49</v>
      </c>
      <c r="D69" s="47">
        <v>500</v>
      </c>
      <c r="E69" s="26">
        <f t="shared" si="9"/>
        <v>5</v>
      </c>
      <c r="F69" s="39"/>
      <c r="G69" s="67"/>
      <c r="H69" s="39"/>
      <c r="I69" s="67"/>
      <c r="J69" s="39">
        <v>500</v>
      </c>
      <c r="K69" s="67">
        <v>5</v>
      </c>
      <c r="L69" s="39"/>
      <c r="M69" s="67"/>
      <c r="N69" s="43"/>
      <c r="O69" s="59"/>
      <c r="P69" s="1"/>
    </row>
    <row r="70" spans="1:21" ht="25.5" customHeight="1" x14ac:dyDescent="0.2">
      <c r="A70" s="6">
        <f t="shared" si="10"/>
        <v>44</v>
      </c>
      <c r="B70" s="6">
        <v>485100</v>
      </c>
      <c r="C70" s="7" t="s">
        <v>63</v>
      </c>
      <c r="D70" s="47">
        <f t="shared" si="11"/>
        <v>120</v>
      </c>
      <c r="E70" s="26">
        <f t="shared" si="9"/>
        <v>0</v>
      </c>
      <c r="F70" s="39"/>
      <c r="G70" s="67"/>
      <c r="H70" s="39"/>
      <c r="I70" s="67"/>
      <c r="J70" s="39">
        <v>120</v>
      </c>
      <c r="K70" s="67"/>
      <c r="L70" s="39"/>
      <c r="M70" s="67"/>
      <c r="N70" s="43"/>
      <c r="O70" s="59"/>
      <c r="P70" s="1"/>
    </row>
    <row r="71" spans="1:21" ht="14.25" customHeight="1" x14ac:dyDescent="0.2">
      <c r="A71" s="15" t="s">
        <v>50</v>
      </c>
      <c r="B71" s="15">
        <v>500000</v>
      </c>
      <c r="C71" s="16" t="s">
        <v>51</v>
      </c>
      <c r="D71" s="47">
        <f>SUM(D72:D80)</f>
        <v>36750</v>
      </c>
      <c r="E71" s="26">
        <f>K71+O71</f>
        <v>34364</v>
      </c>
      <c r="F71" s="40"/>
      <c r="G71" s="63"/>
      <c r="H71" s="40"/>
      <c r="I71" s="63"/>
      <c r="J71" s="40">
        <f>SUM(J72:J80)</f>
        <v>16750</v>
      </c>
      <c r="K71" s="63">
        <f>SUM(K72:K80)</f>
        <v>15715</v>
      </c>
      <c r="L71" s="40"/>
      <c r="M71" s="63"/>
      <c r="N71" s="40">
        <v>20000</v>
      </c>
      <c r="O71" s="63">
        <f>SUM(O73:O79)</f>
        <v>18649</v>
      </c>
      <c r="P71" s="1"/>
    </row>
    <row r="72" spans="1:21" x14ac:dyDescent="0.2">
      <c r="A72" s="11">
        <v>1</v>
      </c>
      <c r="B72" s="11">
        <v>511300</v>
      </c>
      <c r="C72" s="12" t="s">
        <v>66</v>
      </c>
      <c r="D72" s="47">
        <f t="shared" si="11"/>
        <v>300</v>
      </c>
      <c r="E72" s="26">
        <f t="shared" si="9"/>
        <v>114</v>
      </c>
      <c r="F72" s="38"/>
      <c r="G72" s="9"/>
      <c r="H72" s="38"/>
      <c r="I72" s="9"/>
      <c r="J72" s="38">
        <v>300</v>
      </c>
      <c r="K72" s="9">
        <v>114</v>
      </c>
      <c r="L72" s="38"/>
      <c r="M72" s="9"/>
      <c r="N72" s="54"/>
      <c r="O72" s="8"/>
      <c r="P72" s="1"/>
    </row>
    <row r="73" spans="1:21" x14ac:dyDescent="0.2">
      <c r="A73" s="11">
        <v>2</v>
      </c>
      <c r="B73" s="11">
        <v>511400</v>
      </c>
      <c r="C73" s="12" t="s">
        <v>52</v>
      </c>
      <c r="D73" s="47">
        <f t="shared" si="11"/>
        <v>2900</v>
      </c>
      <c r="E73" s="26">
        <f t="shared" si="9"/>
        <v>2889</v>
      </c>
      <c r="F73" s="38"/>
      <c r="G73" s="9"/>
      <c r="H73" s="38"/>
      <c r="I73" s="9"/>
      <c r="J73" s="73">
        <v>2900</v>
      </c>
      <c r="K73" s="9">
        <v>2889</v>
      </c>
      <c r="L73" s="38"/>
      <c r="M73" s="9"/>
      <c r="N73" s="54"/>
      <c r="O73" s="8"/>
      <c r="P73" s="1"/>
    </row>
    <row r="74" spans="1:21" x14ac:dyDescent="0.2">
      <c r="A74" s="6">
        <v>3</v>
      </c>
      <c r="B74" s="6">
        <v>512200</v>
      </c>
      <c r="C74" s="7" t="s">
        <v>53</v>
      </c>
      <c r="D74" s="47">
        <f t="shared" si="11"/>
        <v>2500</v>
      </c>
      <c r="E74" s="26">
        <f t="shared" si="9"/>
        <v>2315</v>
      </c>
      <c r="F74" s="38"/>
      <c r="G74" s="9"/>
      <c r="H74" s="38"/>
      <c r="I74" s="9"/>
      <c r="J74" s="73">
        <v>2500</v>
      </c>
      <c r="K74" s="9">
        <v>2315</v>
      </c>
      <c r="L74" s="38"/>
      <c r="M74" s="9"/>
      <c r="N74" s="54"/>
      <c r="O74" s="8"/>
      <c r="P74" s="1"/>
      <c r="Q74" s="1"/>
      <c r="R74" s="1"/>
      <c r="S74" s="1"/>
      <c r="T74" s="1"/>
    </row>
    <row r="75" spans="1:21" x14ac:dyDescent="0.2">
      <c r="A75" s="6">
        <v>4</v>
      </c>
      <c r="B75" s="6">
        <v>512400</v>
      </c>
      <c r="C75" s="7" t="s">
        <v>54</v>
      </c>
      <c r="D75" s="47">
        <f t="shared" si="11"/>
        <v>0</v>
      </c>
      <c r="E75" s="26">
        <f t="shared" si="9"/>
        <v>0</v>
      </c>
      <c r="F75" s="38"/>
      <c r="G75" s="9"/>
      <c r="H75" s="38"/>
      <c r="I75" s="9"/>
      <c r="J75" s="38"/>
      <c r="K75" s="9"/>
      <c r="L75" s="38"/>
      <c r="M75" s="9"/>
      <c r="N75" s="54"/>
      <c r="O75" s="8"/>
      <c r="P75" s="1"/>
    </row>
    <row r="76" spans="1:21" x14ac:dyDescent="0.2">
      <c r="A76" s="11">
        <v>5</v>
      </c>
      <c r="B76" s="11">
        <v>512500</v>
      </c>
      <c r="C76" s="12" t="s">
        <v>55</v>
      </c>
      <c r="D76" s="47">
        <f t="shared" si="11"/>
        <v>22500</v>
      </c>
      <c r="E76" s="26">
        <f t="shared" si="9"/>
        <v>21034</v>
      </c>
      <c r="F76" s="38"/>
      <c r="G76" s="9"/>
      <c r="H76" s="38"/>
      <c r="I76" s="9"/>
      <c r="J76" s="38">
        <v>2500</v>
      </c>
      <c r="K76" s="9">
        <v>2385</v>
      </c>
      <c r="L76" s="38"/>
      <c r="M76" s="9"/>
      <c r="N76" s="54">
        <v>20000</v>
      </c>
      <c r="O76" s="8">
        <v>18649</v>
      </c>
      <c r="P76" s="1"/>
      <c r="Q76" s="1"/>
      <c r="R76" s="1"/>
      <c r="S76" s="1"/>
      <c r="T76" s="1"/>
    </row>
    <row r="77" spans="1:21" ht="25.5" x14ac:dyDescent="0.2">
      <c r="A77" s="11">
        <v>6</v>
      </c>
      <c r="B77" s="11">
        <v>512900</v>
      </c>
      <c r="C77" s="7" t="s">
        <v>60</v>
      </c>
      <c r="D77" s="47">
        <f t="shared" si="11"/>
        <v>6900</v>
      </c>
      <c r="E77" s="26">
        <f t="shared" si="9"/>
        <v>6867</v>
      </c>
      <c r="F77" s="38"/>
      <c r="G77" s="9"/>
      <c r="H77" s="38"/>
      <c r="I77" s="9"/>
      <c r="J77" s="38">
        <v>6900</v>
      </c>
      <c r="K77" s="9">
        <v>6867</v>
      </c>
      <c r="L77" s="38"/>
      <c r="M77" s="9"/>
      <c r="N77" s="54"/>
      <c r="O77" s="8"/>
      <c r="P77" s="1"/>
      <c r="Q77" s="1"/>
      <c r="R77" s="1"/>
      <c r="S77" s="1"/>
      <c r="T77" s="1"/>
      <c r="U77" s="1"/>
    </row>
    <row r="78" spans="1:21" x14ac:dyDescent="0.2">
      <c r="A78" s="11">
        <v>7</v>
      </c>
      <c r="B78" s="11">
        <v>513100</v>
      </c>
      <c r="C78" s="12" t="s">
        <v>74</v>
      </c>
      <c r="D78" s="47">
        <f t="shared" si="11"/>
        <v>0</v>
      </c>
      <c r="E78" s="26">
        <f t="shared" si="9"/>
        <v>0</v>
      </c>
      <c r="F78" s="38"/>
      <c r="G78" s="9"/>
      <c r="H78" s="38"/>
      <c r="I78" s="9"/>
      <c r="J78" s="38"/>
      <c r="K78" s="9"/>
      <c r="L78" s="38"/>
      <c r="M78" s="9"/>
      <c r="N78" s="54"/>
      <c r="O78" s="8"/>
      <c r="P78" s="31"/>
      <c r="Q78" s="31"/>
      <c r="R78" s="31"/>
      <c r="S78" s="31"/>
      <c r="T78" s="31"/>
      <c r="U78" s="31"/>
    </row>
    <row r="79" spans="1:21" x14ac:dyDescent="0.2">
      <c r="A79" s="6">
        <v>8</v>
      </c>
      <c r="B79" s="6">
        <v>515100</v>
      </c>
      <c r="C79" s="7" t="s">
        <v>56</v>
      </c>
      <c r="D79" s="47">
        <f t="shared" si="11"/>
        <v>400</v>
      </c>
      <c r="E79" s="26">
        <f t="shared" si="9"/>
        <v>139</v>
      </c>
      <c r="F79" s="38"/>
      <c r="G79" s="9"/>
      <c r="H79" s="38"/>
      <c r="I79" s="9"/>
      <c r="J79" s="38">
        <v>400</v>
      </c>
      <c r="K79" s="9">
        <v>139</v>
      </c>
      <c r="L79" s="38"/>
      <c r="M79" s="9"/>
      <c r="N79" s="54"/>
      <c r="O79" s="8"/>
      <c r="P79" s="1"/>
    </row>
    <row r="80" spans="1:21" x14ac:dyDescent="0.2">
      <c r="A80" s="6">
        <v>9</v>
      </c>
      <c r="B80" s="6">
        <v>523100</v>
      </c>
      <c r="C80" s="7" t="s">
        <v>59</v>
      </c>
      <c r="D80" s="47">
        <f t="shared" si="11"/>
        <v>1250</v>
      </c>
      <c r="E80" s="26">
        <f t="shared" si="9"/>
        <v>1006</v>
      </c>
      <c r="F80" s="38"/>
      <c r="G80" s="9"/>
      <c r="H80" s="38"/>
      <c r="I80" s="9"/>
      <c r="J80" s="38">
        <v>1250</v>
      </c>
      <c r="K80" s="9">
        <v>1006</v>
      </c>
      <c r="L80" s="38"/>
      <c r="M80" s="9"/>
      <c r="N80" s="54"/>
      <c r="O80" s="8"/>
      <c r="P80" s="1"/>
    </row>
    <row r="81" spans="1:16" ht="14.25" customHeight="1" x14ac:dyDescent="0.2">
      <c r="A81" s="13"/>
      <c r="B81" s="6"/>
      <c r="C81" s="14" t="s">
        <v>64</v>
      </c>
      <c r="D81" s="10">
        <f t="shared" ref="D81:L81" si="12">D71+D26</f>
        <v>886367</v>
      </c>
      <c r="E81" s="10">
        <f>E71+E26</f>
        <v>814222</v>
      </c>
      <c r="F81" s="10">
        <f>F71+F26</f>
        <v>495019</v>
      </c>
      <c r="G81" s="10">
        <f t="shared" si="12"/>
        <v>462784</v>
      </c>
      <c r="H81" s="10">
        <f t="shared" si="12"/>
        <v>203621</v>
      </c>
      <c r="I81" s="10">
        <f t="shared" si="12"/>
        <v>184172</v>
      </c>
      <c r="J81" s="10">
        <f t="shared" si="12"/>
        <v>164977</v>
      </c>
      <c r="K81" s="10">
        <f>K71+K26</f>
        <v>146554</v>
      </c>
      <c r="L81" s="10">
        <f t="shared" si="12"/>
        <v>650</v>
      </c>
      <c r="M81" s="10">
        <f>M71+M26</f>
        <v>471</v>
      </c>
      <c r="N81" s="10">
        <f>N71+N26</f>
        <v>22100</v>
      </c>
      <c r="O81" s="10">
        <f>O71+O26</f>
        <v>20241</v>
      </c>
      <c r="P81" s="1"/>
    </row>
    <row r="82" spans="1:16" x14ac:dyDescent="0.2">
      <c r="A82" s="2"/>
      <c r="B82" s="3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1"/>
    </row>
    <row r="83" spans="1:16" x14ac:dyDescent="0.2">
      <c r="A83" s="20"/>
      <c r="B83" s="20"/>
      <c r="C83" s="20"/>
      <c r="D83" s="21"/>
      <c r="E83" s="37">
        <f>E81/D81*100</f>
        <v>91.860594990562603</v>
      </c>
      <c r="F83" s="21"/>
      <c r="G83" s="21"/>
      <c r="H83" s="37" t="s">
        <v>69</v>
      </c>
      <c r="I83" s="21"/>
      <c r="J83" s="21"/>
      <c r="K83" s="21"/>
      <c r="L83" s="21"/>
      <c r="M83" s="21"/>
      <c r="N83" s="22"/>
      <c r="O83" s="22"/>
    </row>
    <row r="84" spans="1:16" x14ac:dyDescent="0.2">
      <c r="A84" s="23" t="s">
        <v>75</v>
      </c>
      <c r="B84" s="24"/>
      <c r="C84" s="24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2"/>
      <c r="O84" s="22"/>
    </row>
    <row r="85" spans="1:16" x14ac:dyDescent="0.2">
      <c r="A85" s="22"/>
      <c r="B85" s="20"/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83" t="s">
        <v>0</v>
      </c>
      <c r="O85" s="83"/>
    </row>
    <row r="86" spans="1:16" ht="38.25" x14ac:dyDescent="0.2">
      <c r="A86" s="84" t="s">
        <v>1</v>
      </c>
      <c r="B86" s="84"/>
      <c r="C86" s="15" t="s">
        <v>2</v>
      </c>
      <c r="D86" s="19" t="s">
        <v>86</v>
      </c>
      <c r="E86" s="19" t="s">
        <v>90</v>
      </c>
      <c r="F86" s="19" t="s">
        <v>76</v>
      </c>
      <c r="G86" s="19" t="s">
        <v>90</v>
      </c>
      <c r="H86" s="33" t="s">
        <v>80</v>
      </c>
      <c r="I86" s="19" t="s">
        <v>90</v>
      </c>
      <c r="J86" s="19" t="s">
        <v>77</v>
      </c>
      <c r="K86" s="19" t="s">
        <v>90</v>
      </c>
      <c r="L86" s="19" t="s">
        <v>78</v>
      </c>
      <c r="M86" s="19" t="s">
        <v>90</v>
      </c>
      <c r="N86" s="15" t="s">
        <v>79</v>
      </c>
      <c r="O86" s="19" t="s">
        <v>90</v>
      </c>
    </row>
    <row r="87" spans="1:16" x14ac:dyDescent="0.2">
      <c r="A87" s="84">
        <v>1</v>
      </c>
      <c r="B87" s="84"/>
      <c r="C87" s="27" t="s">
        <v>91</v>
      </c>
      <c r="D87" s="25">
        <f>D20</f>
        <v>841746</v>
      </c>
      <c r="E87" s="25">
        <f>G87+I87+K87+O87+M87</f>
        <v>779860</v>
      </c>
      <c r="F87" s="25">
        <f t="shared" ref="F87:J87" si="13">F20</f>
        <v>495019</v>
      </c>
      <c r="G87" s="25">
        <f t="shared" si="13"/>
        <v>462554</v>
      </c>
      <c r="H87" s="25">
        <f t="shared" si="13"/>
        <v>189186</v>
      </c>
      <c r="I87" s="25">
        <f t="shared" si="13"/>
        <v>167754</v>
      </c>
      <c r="J87" s="25">
        <f t="shared" si="13"/>
        <v>134791</v>
      </c>
      <c r="K87" s="25">
        <f>K20</f>
        <v>128840</v>
      </c>
      <c r="L87" s="25">
        <f>L20</f>
        <v>650</v>
      </c>
      <c r="M87" s="25">
        <f>M20</f>
        <v>471</v>
      </c>
      <c r="N87" s="26">
        <f>N20</f>
        <v>22100</v>
      </c>
      <c r="O87" s="26">
        <f>O20</f>
        <v>20241</v>
      </c>
      <c r="P87" s="37"/>
    </row>
    <row r="88" spans="1:16" x14ac:dyDescent="0.2">
      <c r="A88" s="84">
        <v>2</v>
      </c>
      <c r="B88" s="84"/>
      <c r="C88" s="28" t="s">
        <v>92</v>
      </c>
      <c r="D88" s="25">
        <f>D81</f>
        <v>886367</v>
      </c>
      <c r="E88" s="25">
        <f>G88+I88+K88+O88+M88</f>
        <v>814222</v>
      </c>
      <c r="F88" s="25">
        <f t="shared" ref="F88:L88" si="14">F81</f>
        <v>495019</v>
      </c>
      <c r="G88" s="25">
        <f t="shared" si="14"/>
        <v>462784</v>
      </c>
      <c r="H88" s="25">
        <f t="shared" si="14"/>
        <v>203621</v>
      </c>
      <c r="I88" s="25">
        <f t="shared" si="14"/>
        <v>184172</v>
      </c>
      <c r="J88" s="25">
        <f t="shared" si="14"/>
        <v>164977</v>
      </c>
      <c r="K88" s="25">
        <f>K81</f>
        <v>146554</v>
      </c>
      <c r="L88" s="25">
        <f t="shared" si="14"/>
        <v>650</v>
      </c>
      <c r="M88" s="25">
        <f>M87</f>
        <v>471</v>
      </c>
      <c r="N88" s="25">
        <f>N81</f>
        <v>22100</v>
      </c>
      <c r="O88" s="25">
        <f>O81</f>
        <v>20241</v>
      </c>
      <c r="P88" s="37"/>
    </row>
    <row r="89" spans="1:16" x14ac:dyDescent="0.2">
      <c r="A89" s="85">
        <v>3</v>
      </c>
      <c r="B89" s="85"/>
      <c r="C89" s="34" t="s">
        <v>68</v>
      </c>
      <c r="D89" s="35">
        <f t="shared" ref="D89:O89" si="15">D87-D88</f>
        <v>-44621</v>
      </c>
      <c r="E89" s="35">
        <f>E87-E88</f>
        <v>-34362</v>
      </c>
      <c r="F89" s="35">
        <f t="shared" si="15"/>
        <v>0</v>
      </c>
      <c r="G89" s="35">
        <f t="shared" si="15"/>
        <v>-230</v>
      </c>
      <c r="H89" s="35">
        <f t="shared" si="15"/>
        <v>-14435</v>
      </c>
      <c r="I89" s="35">
        <f t="shared" si="15"/>
        <v>-16418</v>
      </c>
      <c r="J89" s="35">
        <f t="shared" si="15"/>
        <v>-30186</v>
      </c>
      <c r="K89" s="35">
        <f t="shared" si="15"/>
        <v>-17714</v>
      </c>
      <c r="L89" s="35">
        <f t="shared" si="15"/>
        <v>0</v>
      </c>
      <c r="M89" s="35">
        <f t="shared" si="15"/>
        <v>0</v>
      </c>
      <c r="N89" s="35">
        <f t="shared" si="15"/>
        <v>0</v>
      </c>
      <c r="O89" s="35">
        <f t="shared" si="15"/>
        <v>0</v>
      </c>
    </row>
    <row r="90" spans="1:16" x14ac:dyDescent="0.2">
      <c r="D90" s="37"/>
      <c r="E90" s="37"/>
      <c r="H90" s="37"/>
      <c r="I90" s="37"/>
    </row>
    <row r="91" spans="1:16" x14ac:dyDescent="0.2">
      <c r="A91" s="22"/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83" t="s">
        <v>0</v>
      </c>
      <c r="O91" s="83"/>
    </row>
    <row r="93" spans="1:16" x14ac:dyDescent="0.2">
      <c r="D93" s="37"/>
      <c r="E93" s="37"/>
    </row>
  </sheetData>
  <sheetProtection selectLockedCells="1" selectUnlockedCells="1"/>
  <mergeCells count="11">
    <mergeCell ref="C2:F2"/>
    <mergeCell ref="N23:O23"/>
    <mergeCell ref="A23:D23"/>
    <mergeCell ref="N4:O4"/>
    <mergeCell ref="B1:H1"/>
    <mergeCell ref="N85:O85"/>
    <mergeCell ref="N91:O91"/>
    <mergeCell ref="A89:B89"/>
    <mergeCell ref="A86:B86"/>
    <mergeCell ref="A87:B87"/>
    <mergeCell ref="A88:B88"/>
  </mergeCells>
  <phoneticPr fontId="3" type="noConversion"/>
  <dataValidations count="1">
    <dataValidation type="whole" allowBlank="1" showErrorMessage="1" errorTitle="Upozorenje" error="Niste uneli korektnu vrednost!_x000a_Ponovite unos." sqref="D7:O20 F26:M45 D26:E82 N26:O43 F46:O82" xr:uid="{00000000-0002-0000-0100-000000000000}">
      <formula1>0</formula1>
      <formula2>999999999</formula2>
    </dataValidation>
  </dataValidations>
  <pageMargins left="0.25" right="0.25" top="0.75" bottom="0.75" header="0.3" footer="0.3"/>
  <pageSetup paperSize="9" scale="55" orientation="landscape" useFirstPageNumber="1" r:id="rId1"/>
  <headerFooter alignWithMargins="0">
    <oddFooter>&amp;Cstrana&amp;P</oddFooter>
  </headerFooter>
  <rowBreaks count="2" manualBreakCount="2">
    <brk id="2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ФИН.ПЛАН % ИЗВРШЕЊА</vt:lpstr>
      <vt:lpstr>ПО ИЗВОРУ ФИНАНСИРАЊА</vt:lpstr>
      <vt:lpstr>'ПО ИЗВОРУ ФИНАНСИРАЊА'!Print_Area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Obracunska 2</dc:creator>
  <cp:lastModifiedBy>Sokobanja B</cp:lastModifiedBy>
  <cp:lastPrinted>2025-10-06T11:19:45Z</cp:lastPrinted>
  <dcterms:created xsi:type="dcterms:W3CDTF">2015-03-13T07:56:07Z</dcterms:created>
  <dcterms:modified xsi:type="dcterms:W3CDTF">2026-02-09T10:39:24Z</dcterms:modified>
</cp:coreProperties>
</file>